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7155" activeTab="2"/>
  </bookViews>
  <sheets>
    <sheet name="бланка отчет" sheetId="1" r:id="rId1"/>
    <sheet name="бланка приходи-държ.д-ст" sheetId="2" r:id="rId2"/>
    <sheet name="бланка целеви" sheetId="3" r:id="rId3"/>
  </sheets>
  <definedNames/>
  <calcPr fullCalcOnLoad="1"/>
</workbook>
</file>

<file path=xl/sharedStrings.xml><?xml version="1.0" encoding="utf-8"?>
<sst xmlns="http://schemas.openxmlformats.org/spreadsheetml/2006/main" count="300" uniqueCount="194">
  <si>
    <t>01-01</t>
  </si>
  <si>
    <t>01-00</t>
  </si>
  <si>
    <t>02-01</t>
  </si>
  <si>
    <t>02-05</t>
  </si>
  <si>
    <t>02-08</t>
  </si>
  <si>
    <t>02-09</t>
  </si>
  <si>
    <t>02-00</t>
  </si>
  <si>
    <t>05-51</t>
  </si>
  <si>
    <t>05-52</t>
  </si>
  <si>
    <t>05-60</t>
  </si>
  <si>
    <t>05-80</t>
  </si>
  <si>
    <t>05-00</t>
  </si>
  <si>
    <t>10-11</t>
  </si>
  <si>
    <t>10-12</t>
  </si>
  <si>
    <t>10-13</t>
  </si>
  <si>
    <t>10-14</t>
  </si>
  <si>
    <t>10-15</t>
  </si>
  <si>
    <t>10-16</t>
  </si>
  <si>
    <t>10-20</t>
  </si>
  <si>
    <t>10-30</t>
  </si>
  <si>
    <t>10-51</t>
  </si>
  <si>
    <t>10-52</t>
  </si>
  <si>
    <t>10-62</t>
  </si>
  <si>
    <t>10-91</t>
  </si>
  <si>
    <t>10-92</t>
  </si>
  <si>
    <t>10-98</t>
  </si>
  <si>
    <t>10-00</t>
  </si>
  <si>
    <t>В С И Ч К О</t>
  </si>
  <si>
    <t>Бюджет</t>
  </si>
  <si>
    <t>разход</t>
  </si>
  <si>
    <t>икономия</t>
  </si>
  <si>
    <t>преразход</t>
  </si>
  <si>
    <t>Заплати и възнагр-я за персонала</t>
  </si>
  <si>
    <t>Нает по трудови правоотношения</t>
  </si>
  <si>
    <t>01-02</t>
  </si>
  <si>
    <t>Нает по служебни правоотношения</t>
  </si>
  <si>
    <t>Др.възнаграждения и плащ.за пер-ла</t>
  </si>
  <si>
    <t>Нещатен персонал нает по труд.правоот-я</t>
  </si>
  <si>
    <t>02-02</t>
  </si>
  <si>
    <t xml:space="preserve"> по извънтрудови правоотношения</t>
  </si>
  <si>
    <t>Суми- СБКО с характер на възнагражден.</t>
  </si>
  <si>
    <t>Суми с характер на възн.-облекло</t>
  </si>
  <si>
    <t>Обезщетения с характер на възнагр-е</t>
  </si>
  <si>
    <t>Други плащания и възнаграждения</t>
  </si>
  <si>
    <t>Осиг.вноски от работодатели</t>
  </si>
  <si>
    <t>Осиг.вноски от работодатели за ДОО</t>
  </si>
  <si>
    <t>Осиг.вноски от работодатели за ПФУ</t>
  </si>
  <si>
    <t>ЗОВ от работодатели</t>
  </si>
  <si>
    <t>ДЗПО от работодатели</t>
  </si>
  <si>
    <t>Плащания на персонала</t>
  </si>
  <si>
    <t>Издръжка</t>
  </si>
  <si>
    <t>Храна- Общ</t>
  </si>
  <si>
    <t>Закуски</t>
  </si>
  <si>
    <t>Медикаменти</t>
  </si>
  <si>
    <t>Постелен инвентар и облекло</t>
  </si>
  <si>
    <t>ОБЩ</t>
  </si>
  <si>
    <t>Материали</t>
  </si>
  <si>
    <t>Вода, горива и енергия</t>
  </si>
  <si>
    <t>Пътни разходи на ученици</t>
  </si>
  <si>
    <t>Разходи за външни услуги</t>
  </si>
  <si>
    <t>Текущ ремонт</t>
  </si>
  <si>
    <t>Командировки в страната</t>
  </si>
  <si>
    <t>Командировки в чужбина</t>
  </si>
  <si>
    <t>Разходи за застраховки</t>
  </si>
  <si>
    <t>Разходите за СБКО без тези по § 02-05</t>
  </si>
  <si>
    <t>Др. разходи, некл. в другите § и под§</t>
  </si>
  <si>
    <t>5200</t>
  </si>
  <si>
    <t>Стипендии</t>
  </si>
  <si>
    <t>ВСИЧКО:</t>
  </si>
  <si>
    <t>Придобиване на ДМА</t>
  </si>
  <si>
    <t>Учебници</t>
  </si>
  <si>
    <t>Пътни учители</t>
  </si>
  <si>
    <t>Външно оценяване</t>
  </si>
  <si>
    <t>Проект "Коменски"</t>
  </si>
  <si>
    <t>НП Учен. Униф.</t>
  </si>
  <si>
    <t>Средищни училища</t>
  </si>
  <si>
    <t>Защитено у-ще</t>
  </si>
  <si>
    <t>Обезщетения</t>
  </si>
  <si>
    <t>Храна - закуски</t>
  </si>
  <si>
    <t>Проект "Сократ"</t>
  </si>
  <si>
    <t>получени с корекция на бюджета</t>
  </si>
  <si>
    <t>получени с преходен остатък</t>
  </si>
  <si>
    <t>по бюджетна бланка</t>
  </si>
  <si>
    <t>Разход целеви</t>
  </si>
  <si>
    <t>Остатък целеви</t>
  </si>
  <si>
    <t>х</t>
  </si>
  <si>
    <t>Всичко получени  целеви</t>
  </si>
  <si>
    <t>С  П  Р  А  В  К  А</t>
  </si>
  <si>
    <t xml:space="preserve">ЗА ОТЧИТАНЕ НА ПОЛУЧЕНИТЕ  ЦЕЛЕВИ СРЕДСТВА </t>
  </si>
  <si>
    <t>Директор:…………………………….</t>
  </si>
  <si>
    <t>Счетоводител:…………………………………</t>
  </si>
  <si>
    <t>Средства по 129 ПМС</t>
  </si>
  <si>
    <t>Остатък в банка:</t>
  </si>
  <si>
    <t>Бюджетна сметка</t>
  </si>
  <si>
    <t>Валутна сметка</t>
  </si>
  <si>
    <t>Набирателна сметка</t>
  </si>
  <si>
    <t>ЦЕЛЕВИ СРЕДСТВА</t>
  </si>
  <si>
    <t>О Б Щ</t>
  </si>
  <si>
    <t>Закуски пътуващи ученици сред. училища</t>
  </si>
  <si>
    <t>5100</t>
  </si>
  <si>
    <t>24-04</t>
  </si>
  <si>
    <t>24-05</t>
  </si>
  <si>
    <t>24-06</t>
  </si>
  <si>
    <t>24-08</t>
  </si>
  <si>
    <t>24-19</t>
  </si>
  <si>
    <t>27-08</t>
  </si>
  <si>
    <t>36-01</t>
  </si>
  <si>
    <t>36-11</t>
  </si>
  <si>
    <t>36-19</t>
  </si>
  <si>
    <t>37-01</t>
  </si>
  <si>
    <t>37-02</t>
  </si>
  <si>
    <t>40-29</t>
  </si>
  <si>
    <t>45-01</t>
  </si>
  <si>
    <t>61-01</t>
  </si>
  <si>
    <t>61-05</t>
  </si>
  <si>
    <t>61-09</t>
  </si>
  <si>
    <t>ПРОДАЖБИ НА УЛУГИ, СТОКИ И ПРОДУКЦИЯ</t>
  </si>
  <si>
    <t>НАЕМИ</t>
  </si>
  <si>
    <t>НАЕМИ ЗЕМЯ</t>
  </si>
  <si>
    <t>ЛИХВИ</t>
  </si>
  <si>
    <t>ТАКСИ ОБЩЕЖИТИЕ</t>
  </si>
  <si>
    <t>ВАЛУТНИ КУРС.РАЗЛИКИ (+/-)</t>
  </si>
  <si>
    <t>ЗАСТР.ОБЕЗЩ.</t>
  </si>
  <si>
    <t>ДР. ПРИХ. (ВТ.СУР.)</t>
  </si>
  <si>
    <t>ВНЕСЕН ДДС (-)</t>
  </si>
  <si>
    <t>ВНЕСЕН Д.В/У ПРИХ.(-)</t>
  </si>
  <si>
    <t>ДАРЕНИЯ</t>
  </si>
  <si>
    <t>ОБЩО</t>
  </si>
  <si>
    <t>МОН</t>
  </si>
  <si>
    <t>Мин.на култ.</t>
  </si>
  <si>
    <t>Неправ.организации</t>
  </si>
  <si>
    <t>Агенция по заетостта</t>
  </si>
  <si>
    <t>Бюдж.приходи</t>
  </si>
  <si>
    <t>ВСИЧКО</t>
  </si>
  <si>
    <t>месец 01</t>
  </si>
  <si>
    <t>с натрупване:</t>
  </si>
  <si>
    <t>Счетоводител:……………………….</t>
  </si>
  <si>
    <t xml:space="preserve">             Директор:..............................</t>
  </si>
  <si>
    <t>НП "Без свободен час"</t>
  </si>
  <si>
    <t>Върнати субсидии от мин.години /-/</t>
  </si>
  <si>
    <t>61-02</t>
  </si>
  <si>
    <t>Учебни и научноизсл. р-ди и книги на библ.</t>
  </si>
  <si>
    <t>10-63</t>
  </si>
  <si>
    <t>Такси ангажимент по заеми</t>
  </si>
  <si>
    <t>10-69</t>
  </si>
  <si>
    <t>Други финансови услуги</t>
  </si>
  <si>
    <t>Р-ди за дог.санкц.и неуст.,съд.обезщ. и разн.</t>
  </si>
  <si>
    <t>19-00</t>
  </si>
  <si>
    <t>Платени данъци,такси и админ. санкции</t>
  </si>
  <si>
    <t>19-01</t>
  </si>
  <si>
    <t>Плат.държ.данъци, т-си, нак.лихви и адм.санкц.</t>
  </si>
  <si>
    <t>Плат.общ.данъци, т-си, нак.лихви и адм.санкц.</t>
  </si>
  <si>
    <t>19-81</t>
  </si>
  <si>
    <t>19-91</t>
  </si>
  <si>
    <t>Плат.данъци, т-си, нак.лихви и адм.санкц.в чужб.</t>
  </si>
  <si>
    <t>Основ.ремонт на ДМА</t>
  </si>
  <si>
    <t>52-01</t>
  </si>
  <si>
    <t>52-03</t>
  </si>
  <si>
    <t>52-05</t>
  </si>
  <si>
    <t>5300</t>
  </si>
  <si>
    <t>Придобиване на НДМА</t>
  </si>
  <si>
    <t>Придобиване на комп. и хардуер</t>
  </si>
  <si>
    <t>Придоб.на др. обор., машин. и съор.</t>
  </si>
  <si>
    <t>Придобиване на стоп. инв.</t>
  </si>
  <si>
    <t>52-06</t>
  </si>
  <si>
    <t>Изгр. на инфрастр. обекти</t>
  </si>
  <si>
    <t>53-01</t>
  </si>
  <si>
    <t>53-09</t>
  </si>
  <si>
    <t>Придоб. на прогр.прод. и лиц.на пр.прод.</t>
  </si>
  <si>
    <t>Придоб. на други НДМА</t>
  </si>
  <si>
    <t xml:space="preserve">    ОСНОВНО УЧИЛИЩЕ "ПЕТКО РАЧЕВ СЛАВЕЙКОВ" гр.ВЕЛИКО ТЪРНОВО</t>
  </si>
  <si>
    <t>В ОУ "П.Р.СЛАВЕЙКОВ" ГР.ВЕЛИКО ТЪРНОВО</t>
  </si>
  <si>
    <t>месец 02</t>
  </si>
  <si>
    <t>месец 03</t>
  </si>
  <si>
    <t xml:space="preserve">НП Подкрепа на целодневното </t>
  </si>
  <si>
    <t>НП С грижа за всеки ученик</t>
  </si>
  <si>
    <t>Национална програма ИКТ</t>
  </si>
  <si>
    <t>НП"Осигуряване на съвр.обр.ср."</t>
  </si>
  <si>
    <t>Средства по СЕС- Твоят час</t>
  </si>
  <si>
    <t>Пътни ученици</t>
  </si>
  <si>
    <t>Счетоводител:…….</t>
  </si>
  <si>
    <t>Директор:……</t>
  </si>
  <si>
    <t xml:space="preserve">Дейност 322 </t>
  </si>
  <si>
    <t>ОТНОСНО ПОЛУЧЕНИТЕ ПРИХОДИ В ОСНОВНО УЧИЛИЩЕ "ПЕТКО РАЧЕВ СЛАВЕЙКОВ" гр.В.ТЪРНОВО  КЪМ 31.01.2019ГОД.</t>
  </si>
  <si>
    <t>2019год.</t>
  </si>
  <si>
    <t>ОТНОСНО ПОЛУЧЕНИТЕ ПРИХОДИ В ОСНОВНО УЧИЛИЩЕ "ПЕТКО РАЧЕВ СЛАВЕЙКОВ" гр.В.ТЪРНОВО  КЪМ 28.02.2019ГОД.</t>
  </si>
  <si>
    <t>ОТНОСНО ПОЛУЧЕНИТЕ ПРИХОДИ В ОСНОВНО УЧИЛИЩЕ "ПЕТКО РАЧЕВ СЛАВЕЙКОВ" гр.В.ТЪРНОВО  КЪМ 31.03.2019ГОД.</t>
  </si>
  <si>
    <t>Национален доверителен екофонд</t>
  </si>
  <si>
    <t>НДЕкофонд</t>
  </si>
  <si>
    <t>Отчет за касово изпъл. на бюджета - 03.2019</t>
  </si>
  <si>
    <t>03.2019</t>
  </si>
  <si>
    <t xml:space="preserve">Собствени приходи : 830,03           Разход:         </t>
  </si>
  <si>
    <t>Салдо в банка към  01.04.2019</t>
  </si>
  <si>
    <t>КЪМ 1.04.2019 ГОДИНА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</si>
</sst>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0.0"/>
    <numFmt numFmtId="177" formatCode="0.000"/>
    <numFmt numFmtId="178" formatCode="#,##0.0"/>
  </numFmts>
  <fonts count="5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0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0"/>
    </font>
    <font>
      <sz val="11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7"/>
      <color indexed="8"/>
      <name val="Arial"/>
      <family val="2"/>
    </font>
    <font>
      <b/>
      <sz val="8"/>
      <name val="MS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2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9" fontId="0" fillId="0" borderId="17" xfId="0" applyNumberForma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49" fontId="2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28" xfId="0" applyBorder="1" applyAlignment="1">
      <alignment/>
    </xf>
    <xf numFmtId="0" fontId="13" fillId="0" borderId="29" xfId="0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 textRotation="255"/>
    </xf>
    <xf numFmtId="0" fontId="2" fillId="33" borderId="34" xfId="0" applyFont="1" applyFill="1" applyBorder="1" applyAlignment="1">
      <alignment horizontal="center" textRotation="255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 shrinkToFit="1"/>
    </xf>
    <xf numFmtId="49" fontId="2" fillId="0" borderId="40" xfId="0" applyNumberFormat="1" applyFont="1" applyBorder="1" applyAlignment="1">
      <alignment horizontal="center" vertical="center" wrapText="1"/>
    </xf>
    <xf numFmtId="49" fontId="2" fillId="33" borderId="37" xfId="0" applyNumberFormat="1" applyFont="1" applyFill="1" applyBorder="1" applyAlignment="1">
      <alignment horizontal="center" textRotation="255" wrapText="1"/>
    </xf>
    <xf numFmtId="49" fontId="2" fillId="33" borderId="40" xfId="0" applyNumberFormat="1" applyFont="1" applyFill="1" applyBorder="1" applyAlignment="1">
      <alignment horizontal="center" textRotation="255" wrapText="1"/>
    </xf>
    <xf numFmtId="0" fontId="14" fillId="33" borderId="35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49" fontId="6" fillId="33" borderId="35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 wrapText="1"/>
    </xf>
    <xf numFmtId="49" fontId="6" fillId="33" borderId="40" xfId="0" applyNumberFormat="1" applyFont="1" applyFill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 wrapText="1" shrinkToFit="1"/>
    </xf>
    <xf numFmtId="49" fontId="6" fillId="33" borderId="37" xfId="0" applyNumberFormat="1" applyFont="1" applyFill="1" applyBorder="1" applyAlignment="1">
      <alignment horizontal="center" textRotation="255" wrapText="1"/>
    </xf>
    <xf numFmtId="49" fontId="6" fillId="33" borderId="40" xfId="0" applyNumberFormat="1" applyFont="1" applyFill="1" applyBorder="1" applyAlignment="1">
      <alignment horizontal="center" textRotation="255" wrapText="1"/>
    </xf>
    <xf numFmtId="0" fontId="15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2" fontId="6" fillId="33" borderId="41" xfId="0" applyNumberFormat="1" applyFont="1" applyFill="1" applyBorder="1" applyAlignment="1">
      <alignment/>
    </xf>
    <xf numFmtId="0" fontId="6" fillId="33" borderId="42" xfId="0" applyFont="1" applyFill="1" applyBorder="1" applyAlignment="1">
      <alignment/>
    </xf>
    <xf numFmtId="2" fontId="6" fillId="33" borderId="43" xfId="0" applyNumberFormat="1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6" fillId="34" borderId="44" xfId="0" applyFont="1" applyFill="1" applyBorder="1" applyAlignment="1">
      <alignment/>
    </xf>
    <xf numFmtId="2" fontId="6" fillId="34" borderId="44" xfId="0" applyNumberFormat="1" applyFont="1" applyFill="1" applyBorder="1" applyAlignment="1">
      <alignment/>
    </xf>
    <xf numFmtId="0" fontId="6" fillId="34" borderId="45" xfId="0" applyFont="1" applyFill="1" applyBorder="1" applyAlignment="1">
      <alignment/>
    </xf>
    <xf numFmtId="0" fontId="6" fillId="34" borderId="42" xfId="0" applyFont="1" applyFill="1" applyBorder="1" applyAlignment="1">
      <alignment/>
    </xf>
    <xf numFmtId="0" fontId="6" fillId="34" borderId="46" xfId="0" applyFont="1" applyFill="1" applyBorder="1" applyAlignment="1">
      <alignment/>
    </xf>
    <xf numFmtId="49" fontId="2" fillId="33" borderId="35" xfId="0" applyNumberFormat="1" applyFont="1" applyFill="1" applyBorder="1" applyAlignment="1">
      <alignment horizontal="center" textRotation="255" wrapText="1"/>
    </xf>
    <xf numFmtId="2" fontId="6" fillId="34" borderId="46" xfId="0" applyNumberFormat="1" applyFont="1" applyFill="1" applyBorder="1" applyAlignment="1">
      <alignment/>
    </xf>
    <xf numFmtId="49" fontId="2" fillId="33" borderId="47" xfId="0" applyNumberFormat="1" applyFont="1" applyFill="1" applyBorder="1" applyAlignment="1">
      <alignment horizontal="center"/>
    </xf>
    <xf numFmtId="2" fontId="6" fillId="33" borderId="19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4" fillId="0" borderId="0" xfId="0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0" fontId="11" fillId="35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7" fillId="0" borderId="41" xfId="0" applyNumberFormat="1" applyFont="1" applyBorder="1" applyAlignment="1">
      <alignment/>
    </xf>
    <xf numFmtId="2" fontId="6" fillId="34" borderId="45" xfId="0" applyNumberFormat="1" applyFont="1" applyFill="1" applyBorder="1" applyAlignment="1">
      <alignment/>
    </xf>
    <xf numFmtId="2" fontId="7" fillId="0" borderId="42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0" fillId="35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35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35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 horizontal="left"/>
    </xf>
    <xf numFmtId="2" fontId="0" fillId="0" borderId="48" xfId="0" applyNumberFormat="1" applyBorder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2" fontId="0" fillId="0" borderId="18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11" xfId="0" applyNumberFormat="1" applyFont="1" applyBorder="1" applyAlignment="1">
      <alignment horizontal="center"/>
    </xf>
    <xf numFmtId="49" fontId="16" fillId="0" borderId="0" xfId="0" applyNumberFormat="1" applyFont="1" applyFill="1" applyBorder="1" applyAlignment="1">
      <alignment wrapText="1"/>
    </xf>
    <xf numFmtId="3" fontId="16" fillId="0" borderId="0" xfId="0" applyNumberFormat="1" applyFont="1" applyFill="1" applyBorder="1" applyAlignment="1">
      <alignment horizontal="right" wrapText="1"/>
    </xf>
    <xf numFmtId="4" fontId="16" fillId="0" borderId="0" xfId="0" applyNumberFormat="1" applyFont="1" applyFill="1" applyBorder="1" applyAlignment="1">
      <alignment horizontal="right" wrapText="1"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4" fillId="36" borderId="35" xfId="0" applyFont="1" applyFill="1" applyBorder="1" applyAlignment="1">
      <alignment/>
    </xf>
    <xf numFmtId="0" fontId="4" fillId="36" borderId="40" xfId="0" applyFont="1" applyFill="1" applyBorder="1" applyAlignment="1">
      <alignment/>
    </xf>
    <xf numFmtId="0" fontId="19" fillId="36" borderId="35" xfId="0" applyFont="1" applyFill="1" applyBorder="1" applyAlignment="1">
      <alignment horizontal="center"/>
    </xf>
    <xf numFmtId="0" fontId="19" fillId="36" borderId="37" xfId="0" applyFont="1" applyFill="1" applyBorder="1" applyAlignment="1">
      <alignment horizontal="center"/>
    </xf>
    <xf numFmtId="0" fontId="19" fillId="36" borderId="40" xfId="0" applyFont="1" applyFill="1" applyBorder="1" applyAlignment="1">
      <alignment horizontal="center"/>
    </xf>
    <xf numFmtId="0" fontId="4" fillId="36" borderId="34" xfId="0" applyFont="1" applyFill="1" applyBorder="1" applyAlignment="1">
      <alignment/>
    </xf>
    <xf numFmtId="0" fontId="4" fillId="36" borderId="47" xfId="0" applyFont="1" applyFill="1" applyBorder="1" applyAlignment="1">
      <alignment/>
    </xf>
    <xf numFmtId="0" fontId="3" fillId="36" borderId="10" xfId="0" applyFont="1" applyFill="1" applyBorder="1" applyAlignment="1">
      <alignment horizontal="left"/>
    </xf>
    <xf numFmtId="0" fontId="4" fillId="36" borderId="49" xfId="0" applyFont="1" applyFill="1" applyBorder="1" applyAlignment="1">
      <alignment horizontal="left"/>
    </xf>
    <xf numFmtId="14" fontId="4" fillId="36" borderId="49" xfId="0" applyNumberFormat="1" applyFont="1" applyFill="1" applyBorder="1" applyAlignment="1">
      <alignment/>
    </xf>
    <xf numFmtId="0" fontId="4" fillId="36" borderId="50" xfId="0" applyFont="1" applyFill="1" applyBorder="1" applyAlignment="1">
      <alignment/>
    </xf>
    <xf numFmtId="0" fontId="4" fillId="36" borderId="51" xfId="0" applyFont="1" applyFill="1" applyBorder="1" applyAlignment="1">
      <alignment/>
    </xf>
    <xf numFmtId="0" fontId="4" fillId="36" borderId="47" xfId="0" applyFont="1" applyFill="1" applyBorder="1" applyAlignment="1">
      <alignment/>
    </xf>
    <xf numFmtId="3" fontId="4" fillId="36" borderId="36" xfId="0" applyNumberFormat="1" applyFont="1" applyFill="1" applyBorder="1" applyAlignment="1">
      <alignment wrapText="1"/>
    </xf>
    <xf numFmtId="49" fontId="3" fillId="36" borderId="52" xfId="0" applyNumberFormat="1" applyFont="1" applyFill="1" applyBorder="1" applyAlignment="1">
      <alignment wrapText="1"/>
    </xf>
    <xf numFmtId="49" fontId="3" fillId="36" borderId="31" xfId="0" applyNumberFormat="1" applyFont="1" applyFill="1" applyBorder="1" applyAlignment="1">
      <alignment wrapText="1"/>
    </xf>
    <xf numFmtId="3" fontId="3" fillId="36" borderId="41" xfId="0" applyNumberFormat="1" applyFont="1" applyFill="1" applyBorder="1" applyAlignment="1">
      <alignment wrapText="1"/>
    </xf>
    <xf numFmtId="49" fontId="3" fillId="36" borderId="53" xfId="0" applyNumberFormat="1" applyFont="1" applyFill="1" applyBorder="1" applyAlignment="1">
      <alignment wrapText="1"/>
    </xf>
    <xf numFmtId="49" fontId="3" fillId="36" borderId="54" xfId="0" applyNumberFormat="1" applyFont="1" applyFill="1" applyBorder="1" applyAlignment="1">
      <alignment wrapText="1"/>
    </xf>
    <xf numFmtId="49" fontId="4" fillId="36" borderId="55" xfId="0" applyNumberFormat="1" applyFont="1" applyFill="1" applyBorder="1" applyAlignment="1">
      <alignment wrapText="1"/>
    </xf>
    <xf numFmtId="49" fontId="4" fillId="36" borderId="47" xfId="0" applyNumberFormat="1" applyFont="1" applyFill="1" applyBorder="1" applyAlignment="1">
      <alignment wrapText="1"/>
    </xf>
    <xf numFmtId="3" fontId="4" fillId="36" borderId="36" xfId="0" applyNumberFormat="1" applyFont="1" applyFill="1" applyBorder="1" applyAlignment="1">
      <alignment horizontal="right" wrapText="1"/>
    </xf>
    <xf numFmtId="49" fontId="3" fillId="36" borderId="52" xfId="0" applyNumberFormat="1" applyFont="1" applyFill="1" applyBorder="1" applyAlignment="1">
      <alignment horizontal="left" wrapText="1"/>
    </xf>
    <xf numFmtId="49" fontId="3" fillId="36" borderId="31" xfId="0" applyNumberFormat="1" applyFont="1" applyFill="1" applyBorder="1" applyAlignment="1">
      <alignment horizontal="left" wrapText="1"/>
    </xf>
    <xf numFmtId="49" fontId="3" fillId="36" borderId="54" xfId="0" applyNumberFormat="1" applyFont="1" applyFill="1" applyBorder="1" applyAlignment="1">
      <alignment horizontal="left" wrapText="1"/>
    </xf>
    <xf numFmtId="49" fontId="4" fillId="36" borderId="53" xfId="0" applyNumberFormat="1" applyFont="1" applyFill="1" applyBorder="1" applyAlignment="1">
      <alignment wrapText="1"/>
    </xf>
    <xf numFmtId="49" fontId="4" fillId="36" borderId="54" xfId="0" applyNumberFormat="1" applyFont="1" applyFill="1" applyBorder="1" applyAlignment="1">
      <alignment horizontal="left" wrapText="1"/>
    </xf>
    <xf numFmtId="3" fontId="4" fillId="36" borderId="54" xfId="0" applyNumberFormat="1" applyFont="1" applyFill="1" applyBorder="1" applyAlignment="1">
      <alignment wrapText="1"/>
    </xf>
    <xf numFmtId="3" fontId="4" fillId="36" borderId="41" xfId="0" applyNumberFormat="1" applyFont="1" applyFill="1" applyBorder="1" applyAlignment="1">
      <alignment wrapText="1"/>
    </xf>
    <xf numFmtId="49" fontId="3" fillId="36" borderId="44" xfId="0" applyNumberFormat="1" applyFont="1" applyFill="1" applyBorder="1" applyAlignment="1">
      <alignment wrapText="1"/>
    </xf>
    <xf numFmtId="49" fontId="3" fillId="36" borderId="45" xfId="0" applyNumberFormat="1" applyFont="1" applyFill="1" applyBorder="1" applyAlignment="1">
      <alignment wrapText="1"/>
    </xf>
    <xf numFmtId="49" fontId="4" fillId="36" borderId="51" xfId="0" applyNumberFormat="1" applyFont="1" applyFill="1" applyBorder="1" applyAlignment="1">
      <alignment wrapText="1"/>
    </xf>
    <xf numFmtId="49" fontId="4" fillId="36" borderId="31" xfId="0" applyNumberFormat="1" applyFont="1" applyFill="1" applyBorder="1" applyAlignment="1">
      <alignment wrapText="1"/>
    </xf>
    <xf numFmtId="3" fontId="4" fillId="36" borderId="31" xfId="0" applyNumberFormat="1" applyFont="1" applyFill="1" applyBorder="1" applyAlignment="1">
      <alignment wrapText="1"/>
    </xf>
    <xf numFmtId="3" fontId="4" fillId="36" borderId="16" xfId="0" applyNumberFormat="1" applyFont="1" applyFill="1" applyBorder="1" applyAlignment="1">
      <alignment wrapText="1"/>
    </xf>
    <xf numFmtId="49" fontId="3" fillId="36" borderId="41" xfId="0" applyNumberFormat="1" applyFont="1" applyFill="1" applyBorder="1" applyAlignment="1">
      <alignment wrapText="1"/>
    </xf>
    <xf numFmtId="3" fontId="3" fillId="36" borderId="19" xfId="0" applyNumberFormat="1" applyFont="1" applyFill="1" applyBorder="1" applyAlignment="1">
      <alignment wrapText="1"/>
    </xf>
    <xf numFmtId="3" fontId="3" fillId="36" borderId="54" xfId="0" applyNumberFormat="1" applyFont="1" applyFill="1" applyBorder="1" applyAlignment="1">
      <alignment/>
    </xf>
    <xf numFmtId="49" fontId="3" fillId="36" borderId="56" xfId="0" applyNumberFormat="1" applyFont="1" applyFill="1" applyBorder="1" applyAlignment="1">
      <alignment wrapText="1"/>
    </xf>
    <xf numFmtId="0" fontId="0" fillId="36" borderId="57" xfId="0" applyFont="1" applyFill="1" applyBorder="1" applyAlignment="1">
      <alignment/>
    </xf>
    <xf numFmtId="0" fontId="0" fillId="36" borderId="54" xfId="0" applyFont="1" applyFill="1" applyBorder="1" applyAlignment="1">
      <alignment/>
    </xf>
    <xf numFmtId="3" fontId="3" fillId="36" borderId="57" xfId="0" applyNumberFormat="1" applyFont="1" applyFill="1" applyBorder="1" applyAlignment="1">
      <alignment wrapText="1"/>
    </xf>
    <xf numFmtId="3" fontId="3" fillId="36" borderId="54" xfId="0" applyNumberFormat="1" applyFont="1" applyFill="1" applyBorder="1" applyAlignment="1">
      <alignment wrapText="1"/>
    </xf>
    <xf numFmtId="49" fontId="4" fillId="36" borderId="54" xfId="0" applyNumberFormat="1" applyFont="1" applyFill="1" applyBorder="1" applyAlignment="1">
      <alignment wrapText="1"/>
    </xf>
    <xf numFmtId="3" fontId="4" fillId="36" borderId="17" xfId="0" applyNumberFormat="1" applyFont="1" applyFill="1" applyBorder="1" applyAlignment="1">
      <alignment wrapText="1"/>
    </xf>
    <xf numFmtId="3" fontId="3" fillId="36" borderId="51" xfId="0" applyNumberFormat="1" applyFont="1" applyFill="1" applyBorder="1" applyAlignment="1">
      <alignment wrapText="1"/>
    </xf>
    <xf numFmtId="3" fontId="3" fillId="36" borderId="58" xfId="0" applyNumberFormat="1" applyFont="1" applyFill="1" applyBorder="1" applyAlignment="1">
      <alignment wrapText="1"/>
    </xf>
    <xf numFmtId="3" fontId="3" fillId="36" borderId="50" xfId="0" applyNumberFormat="1" applyFont="1" applyFill="1" applyBorder="1" applyAlignment="1">
      <alignment wrapText="1"/>
    </xf>
    <xf numFmtId="49" fontId="4" fillId="36" borderId="10" xfId="0" applyNumberFormat="1" applyFont="1" applyFill="1" applyBorder="1" applyAlignment="1">
      <alignment wrapText="1"/>
    </xf>
    <xf numFmtId="49" fontId="4" fillId="36" borderId="50" xfId="0" applyNumberFormat="1" applyFont="1" applyFill="1" applyBorder="1" applyAlignment="1">
      <alignment wrapText="1"/>
    </xf>
    <xf numFmtId="49" fontId="3" fillId="36" borderId="16" xfId="0" applyNumberFormat="1" applyFont="1" applyFill="1" applyBorder="1" applyAlignment="1">
      <alignment wrapText="1"/>
    </xf>
    <xf numFmtId="3" fontId="3" fillId="36" borderId="31" xfId="0" applyNumberFormat="1" applyFont="1" applyFill="1" applyBorder="1" applyAlignment="1">
      <alignment wrapText="1"/>
    </xf>
    <xf numFmtId="49" fontId="3" fillId="36" borderId="17" xfId="0" applyNumberFormat="1" applyFont="1" applyFill="1" applyBorder="1" applyAlignment="1">
      <alignment wrapText="1"/>
    </xf>
    <xf numFmtId="49" fontId="3" fillId="36" borderId="10" xfId="0" applyNumberFormat="1" applyFont="1" applyFill="1" applyBorder="1" applyAlignment="1">
      <alignment wrapText="1"/>
    </xf>
    <xf numFmtId="49" fontId="3" fillId="36" borderId="50" xfId="0" applyNumberFormat="1" applyFont="1" applyFill="1" applyBorder="1" applyAlignment="1">
      <alignment wrapText="1"/>
    </xf>
    <xf numFmtId="3" fontId="3" fillId="36" borderId="45" xfId="0" applyNumberFormat="1" applyFont="1" applyFill="1" applyBorder="1" applyAlignment="1">
      <alignment wrapText="1"/>
    </xf>
    <xf numFmtId="49" fontId="4" fillId="36" borderId="36" xfId="0" applyNumberFormat="1" applyFont="1" applyFill="1" applyBorder="1" applyAlignment="1">
      <alignment wrapText="1"/>
    </xf>
    <xf numFmtId="49" fontId="4" fillId="36" borderId="37" xfId="0" applyNumberFormat="1" applyFont="1" applyFill="1" applyBorder="1" applyAlignment="1">
      <alignment wrapText="1"/>
    </xf>
    <xf numFmtId="3" fontId="4" fillId="36" borderId="37" xfId="0" applyNumberFormat="1" applyFont="1" applyFill="1" applyBorder="1" applyAlignment="1">
      <alignment wrapText="1"/>
    </xf>
    <xf numFmtId="49" fontId="3" fillId="36" borderId="42" xfId="0" applyNumberFormat="1" applyFont="1" applyFill="1" applyBorder="1" applyAlignment="1">
      <alignment wrapText="1"/>
    </xf>
    <xf numFmtId="49" fontId="3" fillId="36" borderId="59" xfId="0" applyNumberFormat="1" applyFont="1" applyFill="1" applyBorder="1" applyAlignment="1">
      <alignment wrapText="1"/>
    </xf>
    <xf numFmtId="49" fontId="3" fillId="36" borderId="60" xfId="0" applyNumberFormat="1" applyFont="1" applyFill="1" applyBorder="1" applyAlignment="1">
      <alignment wrapText="1"/>
    </xf>
    <xf numFmtId="49" fontId="3" fillId="36" borderId="61" xfId="0" applyNumberFormat="1" applyFont="1" applyFill="1" applyBorder="1" applyAlignment="1">
      <alignment wrapText="1"/>
    </xf>
    <xf numFmtId="3" fontId="3" fillId="36" borderId="60" xfId="0" applyNumberFormat="1" applyFont="1" applyFill="1" applyBorder="1" applyAlignment="1">
      <alignment wrapText="1"/>
    </xf>
    <xf numFmtId="3" fontId="4" fillId="36" borderId="50" xfId="0" applyNumberFormat="1" applyFont="1" applyFill="1" applyBorder="1" applyAlignment="1">
      <alignment horizontal="right" wrapText="1"/>
    </xf>
    <xf numFmtId="49" fontId="17" fillId="36" borderId="0" xfId="0" applyNumberFormat="1" applyFont="1" applyFill="1" applyBorder="1" applyAlignment="1">
      <alignment wrapText="1"/>
    </xf>
    <xf numFmtId="3" fontId="17" fillId="36" borderId="0" xfId="0" applyNumberFormat="1" applyFont="1" applyFill="1" applyBorder="1" applyAlignment="1">
      <alignment horizontal="right" wrapText="1"/>
    </xf>
    <xf numFmtId="3" fontId="4" fillId="36" borderId="0" xfId="0" applyNumberFormat="1" applyFont="1" applyFill="1" applyBorder="1" applyAlignment="1">
      <alignment horizontal="right" wrapText="1"/>
    </xf>
    <xf numFmtId="49" fontId="4" fillId="36" borderId="0" xfId="0" applyNumberFormat="1" applyFont="1" applyFill="1" applyBorder="1" applyAlignment="1">
      <alignment horizontal="center" wrapText="1"/>
    </xf>
    <xf numFmtId="3" fontId="4" fillId="36" borderId="0" xfId="0" applyNumberFormat="1" applyFont="1" applyFill="1" applyBorder="1" applyAlignment="1">
      <alignment horizontal="center" wrapText="1"/>
    </xf>
    <xf numFmtId="3" fontId="4" fillId="36" borderId="0" xfId="0" applyNumberFormat="1" applyFont="1" applyFill="1" applyBorder="1" applyAlignment="1">
      <alignment horizontal="center" wrapText="1"/>
    </xf>
    <xf numFmtId="49" fontId="4" fillId="36" borderId="0" xfId="0" applyNumberFormat="1" applyFont="1" applyFill="1" applyBorder="1" applyAlignment="1">
      <alignment horizontal="center" wrapText="1"/>
    </xf>
    <xf numFmtId="49" fontId="4" fillId="36" borderId="29" xfId="0" applyNumberFormat="1" applyFont="1" applyFill="1" applyBorder="1" applyAlignment="1">
      <alignment horizontal="center"/>
    </xf>
    <xf numFmtId="49" fontId="4" fillId="36" borderId="34" xfId="0" applyNumberFormat="1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2:H64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8.57421875" style="0" customWidth="1"/>
    <col min="2" max="2" width="39.57421875" style="0" customWidth="1"/>
    <col min="3" max="5" width="9.57421875" style="0" bestFit="1" customWidth="1"/>
    <col min="6" max="6" width="12.8515625" style="0" customWidth="1"/>
  </cols>
  <sheetData>
    <row r="2" spans="1:6" ht="15.75" customHeight="1">
      <c r="A2" s="131"/>
      <c r="B2" s="131"/>
      <c r="C2" s="132"/>
      <c r="D2" s="133"/>
      <c r="E2" s="132"/>
      <c r="F2" s="132"/>
    </row>
    <row r="3" ht="15.75" customHeight="1"/>
    <row r="4" spans="1:6" ht="15.75" customHeight="1">
      <c r="A4" s="134" t="s">
        <v>170</v>
      </c>
      <c r="B4" s="134"/>
      <c r="C4" s="134"/>
      <c r="D4" s="134"/>
      <c r="E4" s="134"/>
      <c r="F4" s="135"/>
    </row>
    <row r="5" spans="1:6" ht="13.5" thickBot="1">
      <c r="A5" s="135"/>
      <c r="B5" s="136" t="s">
        <v>182</v>
      </c>
      <c r="C5" s="135"/>
      <c r="D5" s="135"/>
      <c r="E5" s="135"/>
      <c r="F5" s="135"/>
    </row>
    <row r="6" spans="1:6" ht="13.5" thickBot="1">
      <c r="A6" s="137" t="s">
        <v>189</v>
      </c>
      <c r="B6" s="138"/>
      <c r="C6" s="139" t="s">
        <v>27</v>
      </c>
      <c r="D6" s="140"/>
      <c r="E6" s="140"/>
      <c r="F6" s="141"/>
    </row>
    <row r="7" spans="1:6" ht="12.75">
      <c r="A7" s="209" t="s">
        <v>190</v>
      </c>
      <c r="B7" s="210"/>
      <c r="C7" s="142" t="s">
        <v>28</v>
      </c>
      <c r="D7" s="143" t="s">
        <v>28</v>
      </c>
      <c r="E7" s="143" t="s">
        <v>29</v>
      </c>
      <c r="F7" s="143" t="s">
        <v>30</v>
      </c>
    </row>
    <row r="8" spans="1:8" ht="15.75" customHeight="1" thickBot="1">
      <c r="A8" s="144"/>
      <c r="B8" s="145"/>
      <c r="C8" s="146">
        <v>43466</v>
      </c>
      <c r="D8" s="146"/>
      <c r="E8" s="147"/>
      <c r="F8" s="147" t="s">
        <v>31</v>
      </c>
      <c r="H8" s="5"/>
    </row>
    <row r="9" spans="1:6" ht="15.75" customHeight="1" thickBot="1">
      <c r="A9" s="148" t="s">
        <v>1</v>
      </c>
      <c r="B9" s="149" t="s">
        <v>32</v>
      </c>
      <c r="C9" s="150">
        <f>C10+C11</f>
        <v>430200</v>
      </c>
      <c r="D9" s="150">
        <f>D10+D11</f>
        <v>430200</v>
      </c>
      <c r="E9" s="150">
        <f>E10+E11</f>
        <v>77104</v>
      </c>
      <c r="F9" s="150">
        <f>F10+F11</f>
        <v>353096</v>
      </c>
    </row>
    <row r="10" spans="1:6" ht="15.75" customHeight="1">
      <c r="A10" s="151" t="s">
        <v>0</v>
      </c>
      <c r="B10" s="152" t="s">
        <v>33</v>
      </c>
      <c r="C10" s="153">
        <v>430200</v>
      </c>
      <c r="D10" s="153">
        <v>430200</v>
      </c>
      <c r="E10" s="153">
        <f>3040+35735+38329</f>
        <v>77104</v>
      </c>
      <c r="F10" s="153">
        <f>D10-E10</f>
        <v>353096</v>
      </c>
    </row>
    <row r="11" spans="1:6" ht="15.75" customHeight="1" thickBot="1">
      <c r="A11" s="154" t="s">
        <v>34</v>
      </c>
      <c r="B11" s="155" t="s">
        <v>35</v>
      </c>
      <c r="C11" s="153"/>
      <c r="D11" s="153"/>
      <c r="E11" s="153"/>
      <c r="F11" s="153">
        <f>D6-E6</f>
        <v>0</v>
      </c>
    </row>
    <row r="12" spans="1:6" ht="15.75" customHeight="1" thickBot="1">
      <c r="A12" s="156" t="s">
        <v>6</v>
      </c>
      <c r="B12" s="157" t="s">
        <v>36</v>
      </c>
      <c r="C12" s="158">
        <f>C13+C14+C15+C18+C19</f>
        <v>24100</v>
      </c>
      <c r="D12" s="158">
        <f>D13+D14+D15+D18+D19</f>
        <v>25100</v>
      </c>
      <c r="E12" s="158">
        <f>E13+E14+E15+E18+E19</f>
        <v>1165</v>
      </c>
      <c r="F12" s="158">
        <f>F13+F14+F15+F18+F19</f>
        <v>23935</v>
      </c>
    </row>
    <row r="13" spans="1:6" ht="15.75" customHeight="1">
      <c r="A13" s="159" t="s">
        <v>2</v>
      </c>
      <c r="B13" s="160" t="s">
        <v>37</v>
      </c>
      <c r="C13" s="153"/>
      <c r="D13" s="153"/>
      <c r="E13" s="153"/>
      <c r="F13" s="153">
        <f>D13-E13</f>
        <v>0</v>
      </c>
    </row>
    <row r="14" spans="1:6" ht="15.75" customHeight="1">
      <c r="A14" s="154" t="s">
        <v>38</v>
      </c>
      <c r="B14" s="161" t="s">
        <v>39</v>
      </c>
      <c r="C14" s="153"/>
      <c r="D14" s="153"/>
      <c r="E14" s="153"/>
      <c r="F14" s="153">
        <f aca="true" t="shared" si="0" ref="F14:F19">D14-E14</f>
        <v>0</v>
      </c>
    </row>
    <row r="15" spans="1:6" ht="15.75" customHeight="1">
      <c r="A15" s="162" t="s">
        <v>3</v>
      </c>
      <c r="B15" s="163" t="s">
        <v>97</v>
      </c>
      <c r="C15" s="164">
        <f>C16+C17</f>
        <v>21600</v>
      </c>
      <c r="D15" s="164">
        <f>D16+D17</f>
        <v>21600</v>
      </c>
      <c r="E15" s="164">
        <f>E16+E17</f>
        <v>0</v>
      </c>
      <c r="F15" s="165">
        <f>F16+F17</f>
        <v>21600</v>
      </c>
    </row>
    <row r="16" spans="1:6" ht="15.75" customHeight="1">
      <c r="A16" s="154" t="s">
        <v>3</v>
      </c>
      <c r="B16" s="155" t="s">
        <v>40</v>
      </c>
      <c r="C16" s="153">
        <v>10000</v>
      </c>
      <c r="D16" s="153">
        <v>10000</v>
      </c>
      <c r="E16" s="153"/>
      <c r="F16" s="153">
        <f t="shared" si="0"/>
        <v>10000</v>
      </c>
    </row>
    <row r="17" spans="1:6" ht="15.75" customHeight="1">
      <c r="A17" s="154" t="s">
        <v>3</v>
      </c>
      <c r="B17" s="155" t="s">
        <v>41</v>
      </c>
      <c r="C17" s="153">
        <v>11600</v>
      </c>
      <c r="D17" s="153">
        <v>11600</v>
      </c>
      <c r="E17" s="153"/>
      <c r="F17" s="153">
        <f t="shared" si="0"/>
        <v>11600</v>
      </c>
    </row>
    <row r="18" spans="1:6" ht="15.75" customHeight="1">
      <c r="A18" s="154" t="s">
        <v>4</v>
      </c>
      <c r="B18" s="161" t="s">
        <v>42</v>
      </c>
      <c r="C18" s="153">
        <v>0</v>
      </c>
      <c r="D18" s="153">
        <v>1000</v>
      </c>
      <c r="E18" s="153">
        <v>297</v>
      </c>
      <c r="F18" s="153">
        <f t="shared" si="0"/>
        <v>703</v>
      </c>
    </row>
    <row r="19" spans="1:6" ht="15.75" customHeight="1" thickBot="1">
      <c r="A19" s="166" t="s">
        <v>5</v>
      </c>
      <c r="B19" s="167" t="s">
        <v>43</v>
      </c>
      <c r="C19" s="153">
        <v>2500</v>
      </c>
      <c r="D19" s="153">
        <v>2500</v>
      </c>
      <c r="E19" s="153">
        <f>422+446</f>
        <v>868</v>
      </c>
      <c r="F19" s="153">
        <f t="shared" si="0"/>
        <v>1632</v>
      </c>
    </row>
    <row r="20" spans="1:6" ht="15.75" customHeight="1" thickBot="1">
      <c r="A20" s="157" t="s">
        <v>11</v>
      </c>
      <c r="B20" s="157" t="s">
        <v>44</v>
      </c>
      <c r="C20" s="150">
        <f>C21+C22+C23+C24</f>
        <v>101300</v>
      </c>
      <c r="D20" s="150">
        <f>D21+D22+D23+D24</f>
        <v>101300</v>
      </c>
      <c r="E20" s="150">
        <f>E21+E22+E23+E24</f>
        <v>17181</v>
      </c>
      <c r="F20" s="150">
        <f>F21+F22+F23+F24</f>
        <v>84119</v>
      </c>
    </row>
    <row r="21" spans="1:6" ht="15.75" customHeight="1">
      <c r="A21" s="151" t="s">
        <v>7</v>
      </c>
      <c r="B21" s="152" t="s">
        <v>45</v>
      </c>
      <c r="C21" s="153">
        <v>53000</v>
      </c>
      <c r="D21" s="153">
        <v>53000</v>
      </c>
      <c r="E21" s="153">
        <f>4336+4580</f>
        <v>8916</v>
      </c>
      <c r="F21" s="153">
        <f>D21-E21</f>
        <v>44084</v>
      </c>
    </row>
    <row r="22" spans="1:6" ht="15.75" customHeight="1">
      <c r="A22" s="154" t="s">
        <v>8</v>
      </c>
      <c r="B22" s="155" t="s">
        <v>46</v>
      </c>
      <c r="C22" s="153">
        <v>16000</v>
      </c>
      <c r="D22" s="153">
        <v>16000</v>
      </c>
      <c r="E22" s="153">
        <f>1341+1438</f>
        <v>2779</v>
      </c>
      <c r="F22" s="153">
        <f>D22-E22</f>
        <v>13221</v>
      </c>
    </row>
    <row r="23" spans="1:6" ht="15.75" customHeight="1">
      <c r="A23" s="154" t="s">
        <v>9</v>
      </c>
      <c r="B23" s="155" t="s">
        <v>47</v>
      </c>
      <c r="C23" s="153">
        <v>21900</v>
      </c>
      <c r="D23" s="153">
        <v>21900</v>
      </c>
      <c r="E23" s="153">
        <f>1828+1908</f>
        <v>3736</v>
      </c>
      <c r="F23" s="153">
        <f>D23-E23</f>
        <v>18164</v>
      </c>
    </row>
    <row r="24" spans="1:6" ht="15.75" customHeight="1" thickBot="1">
      <c r="A24" s="166" t="s">
        <v>10</v>
      </c>
      <c r="B24" s="167" t="s">
        <v>48</v>
      </c>
      <c r="C24" s="153">
        <v>10400</v>
      </c>
      <c r="D24" s="153">
        <v>10400</v>
      </c>
      <c r="E24" s="153">
        <f>849+901</f>
        <v>1750</v>
      </c>
      <c r="F24" s="153">
        <f>D24-E24</f>
        <v>8650</v>
      </c>
    </row>
    <row r="25" spans="1:6" ht="15.75" customHeight="1" thickBot="1">
      <c r="A25" s="168"/>
      <c r="B25" s="168" t="s">
        <v>49</v>
      </c>
      <c r="C25" s="150">
        <f>C20+C12+C9</f>
        <v>555600</v>
      </c>
      <c r="D25" s="150">
        <f>D20+D12+D9</f>
        <v>556600</v>
      </c>
      <c r="E25" s="150">
        <f>E20+E12+E9</f>
        <v>95450</v>
      </c>
      <c r="F25" s="150">
        <f>F20+F12+F9</f>
        <v>461150</v>
      </c>
    </row>
    <row r="26" spans="1:6" ht="15.75" customHeight="1" thickBot="1">
      <c r="A26" s="157" t="s">
        <v>26</v>
      </c>
      <c r="B26" s="157" t="s">
        <v>50</v>
      </c>
      <c r="C26" s="150">
        <f>C27+C30+C31+C32+C33+C34+C35+C38+C39+C40+C41+C42+C43+C44+C45+C46</f>
        <v>141689</v>
      </c>
      <c r="D26" s="150">
        <f>D27+D30+D31+D32+D33+D34+D35+D38+D39+D40+D41+D42+D43+D44+D45+D46</f>
        <v>141519</v>
      </c>
      <c r="E26" s="150">
        <f>E27+E30+E31+E32+E33+E34+E35+E38+E39+E40+E41+E42+E43+E44+E45+E46</f>
        <v>29105</v>
      </c>
      <c r="F26" s="150">
        <f>F27+F31+F32+F33+F34+F35+F38+F39+F40+F41+F42+F43+F44+F45+F46</f>
        <v>112414</v>
      </c>
    </row>
    <row r="27" spans="1:6" ht="15.75" customHeight="1">
      <c r="A27" s="169" t="s">
        <v>12</v>
      </c>
      <c r="B27" s="169" t="s">
        <v>51</v>
      </c>
      <c r="C27" s="170">
        <f>C28+C29</f>
        <v>15040</v>
      </c>
      <c r="D27" s="171">
        <f>D28+D29</f>
        <v>15040</v>
      </c>
      <c r="E27" s="170">
        <f>E28+E29</f>
        <v>3099</v>
      </c>
      <c r="F27" s="170">
        <f>F28+F29</f>
        <v>11941</v>
      </c>
    </row>
    <row r="28" spans="1:6" ht="15.75" customHeight="1">
      <c r="A28" s="172" t="s">
        <v>12</v>
      </c>
      <c r="B28" s="172" t="s">
        <v>52</v>
      </c>
      <c r="C28" s="153">
        <v>15040</v>
      </c>
      <c r="D28" s="173">
        <v>15040</v>
      </c>
      <c r="E28" s="153">
        <f>1027+1005+1067</f>
        <v>3099</v>
      </c>
      <c r="F28" s="174">
        <f>D28-E28</f>
        <v>11941</v>
      </c>
    </row>
    <row r="29" spans="1:6" ht="15.75" customHeight="1">
      <c r="A29" s="175" t="s">
        <v>12</v>
      </c>
      <c r="B29" s="172" t="s">
        <v>98</v>
      </c>
      <c r="C29" s="153"/>
      <c r="D29" s="173"/>
      <c r="E29" s="153"/>
      <c r="F29" s="174">
        <f aca="true" t="shared" si="1" ref="F29:F34">D29-E29</f>
        <v>0</v>
      </c>
    </row>
    <row r="30" spans="1:6" ht="15.75" customHeight="1">
      <c r="A30" s="154" t="s">
        <v>13</v>
      </c>
      <c r="B30" s="155" t="s">
        <v>53</v>
      </c>
      <c r="C30" s="173"/>
      <c r="D30" s="176"/>
      <c r="E30" s="177"/>
      <c r="F30" s="174">
        <f t="shared" si="1"/>
        <v>0</v>
      </c>
    </row>
    <row r="31" spans="1:6" ht="15.75" customHeight="1">
      <c r="A31" s="154" t="s">
        <v>14</v>
      </c>
      <c r="B31" s="155" t="s">
        <v>54</v>
      </c>
      <c r="C31" s="173">
        <v>5000</v>
      </c>
      <c r="D31" s="178">
        <v>5000</v>
      </c>
      <c r="E31" s="179"/>
      <c r="F31" s="174">
        <f t="shared" si="1"/>
        <v>5000</v>
      </c>
    </row>
    <row r="32" spans="1:6" ht="15.75" customHeight="1">
      <c r="A32" s="154" t="s">
        <v>15</v>
      </c>
      <c r="B32" s="155" t="s">
        <v>141</v>
      </c>
      <c r="C32" s="173">
        <v>2000</v>
      </c>
      <c r="D32" s="178">
        <v>2000</v>
      </c>
      <c r="E32" s="179"/>
      <c r="F32" s="174">
        <f t="shared" si="1"/>
        <v>2000</v>
      </c>
    </row>
    <row r="33" spans="1:6" ht="15.75" customHeight="1">
      <c r="A33" s="154" t="s">
        <v>16</v>
      </c>
      <c r="B33" s="155" t="s">
        <v>56</v>
      </c>
      <c r="C33" s="153">
        <v>30000</v>
      </c>
      <c r="D33" s="173">
        <v>30000</v>
      </c>
      <c r="E33" s="153">
        <f>250+137+307</f>
        <v>694</v>
      </c>
      <c r="F33" s="174">
        <f t="shared" si="1"/>
        <v>29306</v>
      </c>
    </row>
    <row r="34" spans="1:6" ht="15.75" customHeight="1">
      <c r="A34" s="154" t="s">
        <v>17</v>
      </c>
      <c r="B34" s="155" t="s">
        <v>57</v>
      </c>
      <c r="C34" s="153">
        <v>50000</v>
      </c>
      <c r="D34" s="173">
        <v>50000</v>
      </c>
      <c r="E34" s="153">
        <f>10250+6290+6056</f>
        <v>22596</v>
      </c>
      <c r="F34" s="174">
        <f t="shared" si="1"/>
        <v>27404</v>
      </c>
    </row>
    <row r="35" spans="1:6" ht="15.75" customHeight="1">
      <c r="A35" s="162" t="s">
        <v>18</v>
      </c>
      <c r="B35" s="180" t="s">
        <v>55</v>
      </c>
      <c r="C35" s="164">
        <f>C36+C37</f>
        <v>20000</v>
      </c>
      <c r="D35" s="181">
        <f>D36+D37</f>
        <v>20000</v>
      </c>
      <c r="E35" s="164">
        <f>E36+E37</f>
        <v>1990</v>
      </c>
      <c r="F35" s="164">
        <f>D35-E35</f>
        <v>18010</v>
      </c>
    </row>
    <row r="36" spans="1:6" ht="15.75" customHeight="1">
      <c r="A36" s="154" t="s">
        <v>18</v>
      </c>
      <c r="B36" s="155" t="s">
        <v>58</v>
      </c>
      <c r="C36" s="153"/>
      <c r="D36" s="173">
        <f>60-60</f>
        <v>0</v>
      </c>
      <c r="E36" s="153">
        <v>0</v>
      </c>
      <c r="F36" s="179">
        <f>D36-E36</f>
        <v>0</v>
      </c>
    </row>
    <row r="37" spans="1:6" ht="15.75" customHeight="1">
      <c r="A37" s="154" t="s">
        <v>18</v>
      </c>
      <c r="B37" s="155" t="s">
        <v>59</v>
      </c>
      <c r="C37" s="153">
        <v>20000</v>
      </c>
      <c r="D37" s="173">
        <v>20000</v>
      </c>
      <c r="E37" s="153">
        <f>518+363+1109</f>
        <v>1990</v>
      </c>
      <c r="F37" s="179">
        <f>D37-E37</f>
        <v>18010</v>
      </c>
    </row>
    <row r="38" spans="1:6" ht="15.75" customHeight="1">
      <c r="A38" s="154" t="s">
        <v>19</v>
      </c>
      <c r="B38" s="155" t="s">
        <v>60</v>
      </c>
      <c r="C38" s="153">
        <v>6100</v>
      </c>
      <c r="D38" s="173">
        <v>6100</v>
      </c>
      <c r="E38" s="153"/>
      <c r="F38" s="174">
        <f>D38-E38</f>
        <v>6100</v>
      </c>
    </row>
    <row r="39" spans="1:6" ht="15.75" customHeight="1">
      <c r="A39" s="154" t="s">
        <v>20</v>
      </c>
      <c r="B39" s="155" t="s">
        <v>61</v>
      </c>
      <c r="C39" s="153">
        <v>200</v>
      </c>
      <c r="D39" s="173">
        <v>200</v>
      </c>
      <c r="E39" s="153">
        <v>38</v>
      </c>
      <c r="F39" s="174">
        <f aca="true" t="shared" si="2" ref="F39:F46">D39-E39</f>
        <v>162</v>
      </c>
    </row>
    <row r="40" spans="1:6" ht="15.75" customHeight="1">
      <c r="A40" s="154" t="s">
        <v>21</v>
      </c>
      <c r="B40" s="155" t="s">
        <v>62</v>
      </c>
      <c r="C40" s="153">
        <v>0</v>
      </c>
      <c r="D40" s="173"/>
      <c r="E40" s="153"/>
      <c r="F40" s="174">
        <f t="shared" si="2"/>
        <v>0</v>
      </c>
    </row>
    <row r="41" spans="1:6" ht="15.75" customHeight="1">
      <c r="A41" s="154" t="s">
        <v>22</v>
      </c>
      <c r="B41" s="155" t="s">
        <v>63</v>
      </c>
      <c r="C41" s="153">
        <v>673</v>
      </c>
      <c r="D41" s="173">
        <v>673</v>
      </c>
      <c r="E41" s="153">
        <v>673</v>
      </c>
      <c r="F41" s="174">
        <f t="shared" si="2"/>
        <v>0</v>
      </c>
    </row>
    <row r="42" spans="1:6" ht="15.75" customHeight="1">
      <c r="A42" s="154" t="s">
        <v>142</v>
      </c>
      <c r="B42" s="155" t="s">
        <v>143</v>
      </c>
      <c r="C42" s="153">
        <v>0</v>
      </c>
      <c r="D42" s="173"/>
      <c r="E42" s="153"/>
      <c r="F42" s="174">
        <f t="shared" si="2"/>
        <v>0</v>
      </c>
    </row>
    <row r="43" spans="1:6" ht="15.75" customHeight="1">
      <c r="A43" s="154" t="s">
        <v>144</v>
      </c>
      <c r="B43" s="155" t="s">
        <v>145</v>
      </c>
      <c r="C43" s="153">
        <v>0</v>
      </c>
      <c r="D43" s="173"/>
      <c r="E43" s="153"/>
      <c r="F43" s="174">
        <f t="shared" si="2"/>
        <v>0</v>
      </c>
    </row>
    <row r="44" spans="1:6" ht="16.5" customHeight="1">
      <c r="A44" s="154" t="s">
        <v>23</v>
      </c>
      <c r="B44" s="161" t="s">
        <v>64</v>
      </c>
      <c r="C44" s="153">
        <v>0</v>
      </c>
      <c r="D44" s="173"/>
      <c r="E44" s="153"/>
      <c r="F44" s="174">
        <f t="shared" si="2"/>
        <v>0</v>
      </c>
    </row>
    <row r="45" spans="1:6" ht="15.75" customHeight="1">
      <c r="A45" s="154" t="s">
        <v>24</v>
      </c>
      <c r="B45" s="155" t="s">
        <v>146</v>
      </c>
      <c r="C45" s="153">
        <v>20</v>
      </c>
      <c r="D45" s="173">
        <v>20</v>
      </c>
      <c r="E45" s="153">
        <v>15</v>
      </c>
      <c r="F45" s="174">
        <f t="shared" si="2"/>
        <v>5</v>
      </c>
    </row>
    <row r="46" spans="1:6" ht="15.75" customHeight="1" thickBot="1">
      <c r="A46" s="166" t="s">
        <v>25</v>
      </c>
      <c r="B46" s="167" t="s">
        <v>65</v>
      </c>
      <c r="C46" s="182">
        <v>12656</v>
      </c>
      <c r="D46" s="183">
        <f>12656-1000+830</f>
        <v>12486</v>
      </c>
      <c r="E46" s="184"/>
      <c r="F46" s="174">
        <f t="shared" si="2"/>
        <v>12486</v>
      </c>
    </row>
    <row r="47" spans="1:6" ht="15.75" customHeight="1" thickBot="1">
      <c r="A47" s="185" t="s">
        <v>147</v>
      </c>
      <c r="B47" s="186" t="s">
        <v>148</v>
      </c>
      <c r="C47" s="150">
        <f>C48+C49+C50</f>
        <v>2488</v>
      </c>
      <c r="D47" s="150">
        <f>D48+D49+D50</f>
        <v>2488</v>
      </c>
      <c r="E47" s="150">
        <f>E48+E49+E50</f>
        <v>2488</v>
      </c>
      <c r="F47" s="150">
        <f aca="true" t="shared" si="3" ref="F47:F52">D47-E47</f>
        <v>0</v>
      </c>
    </row>
    <row r="48" spans="1:6" ht="15.75" customHeight="1">
      <c r="A48" s="187" t="s">
        <v>149</v>
      </c>
      <c r="B48" s="152" t="s">
        <v>150</v>
      </c>
      <c r="C48" s="188"/>
      <c r="D48" s="188"/>
      <c r="E48" s="188"/>
      <c r="F48" s="188">
        <f t="shared" si="3"/>
        <v>0</v>
      </c>
    </row>
    <row r="49" spans="1:6" ht="15.75" customHeight="1">
      <c r="A49" s="189" t="s">
        <v>152</v>
      </c>
      <c r="B49" s="155" t="s">
        <v>151</v>
      </c>
      <c r="C49" s="179">
        <v>2488</v>
      </c>
      <c r="D49" s="179">
        <v>2488</v>
      </c>
      <c r="E49" s="179">
        <v>2488</v>
      </c>
      <c r="F49" s="179">
        <f t="shared" si="3"/>
        <v>0</v>
      </c>
    </row>
    <row r="50" spans="1:6" ht="15.75" customHeight="1" thickBot="1">
      <c r="A50" s="190" t="s">
        <v>153</v>
      </c>
      <c r="B50" s="191" t="s">
        <v>154</v>
      </c>
      <c r="C50" s="192">
        <v>0</v>
      </c>
      <c r="D50" s="192"/>
      <c r="E50" s="192"/>
      <c r="F50" s="192">
        <f t="shared" si="3"/>
        <v>0</v>
      </c>
    </row>
    <row r="51" spans="1:6" ht="15.75" customHeight="1" thickBot="1">
      <c r="A51" s="193">
        <v>4000</v>
      </c>
      <c r="B51" s="193" t="s">
        <v>67</v>
      </c>
      <c r="C51" s="150"/>
      <c r="D51" s="150"/>
      <c r="E51" s="150"/>
      <c r="F51" s="150">
        <f t="shared" si="3"/>
        <v>0</v>
      </c>
    </row>
    <row r="52" spans="1:6" ht="15.75" customHeight="1" thickBot="1">
      <c r="A52" s="185" t="s">
        <v>99</v>
      </c>
      <c r="B52" s="186" t="s">
        <v>155</v>
      </c>
      <c r="C52" s="165"/>
      <c r="D52" s="165"/>
      <c r="E52" s="165"/>
      <c r="F52" s="165">
        <f t="shared" si="3"/>
        <v>0</v>
      </c>
    </row>
    <row r="53" spans="1:6" ht="15.75" customHeight="1" thickBot="1">
      <c r="A53" s="193" t="s">
        <v>66</v>
      </c>
      <c r="B53" s="194" t="s">
        <v>69</v>
      </c>
      <c r="C53" s="150">
        <f>C54+C55+C56+C57</f>
        <v>0</v>
      </c>
      <c r="D53" s="150">
        <f>D54+D55+D56</f>
        <v>0</v>
      </c>
      <c r="E53" s="195">
        <f>E54+E55+E56</f>
        <v>0</v>
      </c>
      <c r="F53" s="150">
        <f>F54+F55+F56</f>
        <v>0</v>
      </c>
    </row>
    <row r="54" spans="1:6" ht="12.75" customHeight="1">
      <c r="A54" s="172" t="s">
        <v>156</v>
      </c>
      <c r="B54" s="196" t="s">
        <v>161</v>
      </c>
      <c r="C54" s="153"/>
      <c r="D54" s="153"/>
      <c r="E54" s="153"/>
      <c r="F54" s="153">
        <f>D54-E54</f>
        <v>0</v>
      </c>
    </row>
    <row r="55" spans="1:6" ht="11.25" customHeight="1">
      <c r="A55" s="155" t="s">
        <v>157</v>
      </c>
      <c r="B55" s="197" t="s">
        <v>162</v>
      </c>
      <c r="C55" s="179"/>
      <c r="D55" s="179"/>
      <c r="E55" s="179"/>
      <c r="F55" s="153">
        <f>D55-E55</f>
        <v>0</v>
      </c>
    </row>
    <row r="56" spans="1:6" ht="10.5" customHeight="1">
      <c r="A56" s="155" t="s">
        <v>158</v>
      </c>
      <c r="B56" s="197" t="s">
        <v>163</v>
      </c>
      <c r="C56" s="179"/>
      <c r="D56" s="179"/>
      <c r="E56" s="179"/>
      <c r="F56" s="153">
        <f>D50-E50</f>
        <v>0</v>
      </c>
    </row>
    <row r="57" spans="1:6" ht="9.75" customHeight="1" thickBot="1">
      <c r="A57" s="198" t="s">
        <v>164</v>
      </c>
      <c r="B57" s="199" t="s">
        <v>165</v>
      </c>
      <c r="C57" s="200"/>
      <c r="D57" s="200"/>
      <c r="E57" s="200"/>
      <c r="F57" s="182">
        <f>D52-E52</f>
        <v>0</v>
      </c>
    </row>
    <row r="58" spans="1:6" ht="15.75" customHeight="1" thickBot="1">
      <c r="A58" s="193" t="s">
        <v>159</v>
      </c>
      <c r="B58" s="194" t="s">
        <v>160</v>
      </c>
      <c r="C58" s="150">
        <f>C59+C60</f>
        <v>0</v>
      </c>
      <c r="D58" s="150">
        <f>D59+D60</f>
        <v>0</v>
      </c>
      <c r="E58" s="150">
        <f>E59+E60</f>
        <v>0</v>
      </c>
      <c r="F58" s="150">
        <f>F59+F60</f>
        <v>0</v>
      </c>
    </row>
    <row r="59" spans="1:6" ht="15.75" customHeight="1">
      <c r="A59" s="172" t="s">
        <v>166</v>
      </c>
      <c r="B59" s="196" t="s">
        <v>168</v>
      </c>
      <c r="C59" s="179"/>
      <c r="D59" s="179"/>
      <c r="E59" s="179"/>
      <c r="F59" s="153">
        <f>D59-E59</f>
        <v>0</v>
      </c>
    </row>
    <row r="60" spans="1:6" ht="15.75" customHeight="1" thickBot="1">
      <c r="A60" s="191" t="s">
        <v>167</v>
      </c>
      <c r="B60" s="196" t="s">
        <v>169</v>
      </c>
      <c r="C60" s="192"/>
      <c r="D60" s="192"/>
      <c r="E60" s="192"/>
      <c r="F60" s="192">
        <f>E60-D60</f>
        <v>0</v>
      </c>
    </row>
    <row r="61" spans="1:6" ht="15.75" customHeight="1" thickBot="1">
      <c r="A61" s="193"/>
      <c r="B61" s="193" t="s">
        <v>68</v>
      </c>
      <c r="C61" s="201">
        <f>C58+C53+C52+C47+C26+C25+C51</f>
        <v>699777</v>
      </c>
      <c r="D61" s="201">
        <f>D58+D53+D52+D47+D26+D25+D51</f>
        <v>700607</v>
      </c>
      <c r="E61" s="201">
        <f>E58+E53+E52+E47+E26+E25+E51</f>
        <v>127043</v>
      </c>
      <c r="F61" s="201">
        <f>F25+F26+F47+F51+F52+F53+F58</f>
        <v>573564</v>
      </c>
    </row>
    <row r="62" spans="1:6" ht="15.75" customHeight="1">
      <c r="A62" s="202"/>
      <c r="B62" s="202"/>
      <c r="C62" s="203"/>
      <c r="D62" s="203"/>
      <c r="E62" s="203"/>
      <c r="F62" s="203"/>
    </row>
    <row r="63" spans="1:6" ht="15.75" customHeight="1">
      <c r="A63" s="208" t="s">
        <v>180</v>
      </c>
      <c r="B63" s="208"/>
      <c r="C63" s="204"/>
      <c r="D63" s="207" t="s">
        <v>181</v>
      </c>
      <c r="E63" s="207"/>
      <c r="F63" s="207"/>
    </row>
    <row r="64" spans="1:6" ht="15.75" customHeight="1">
      <c r="A64" s="205"/>
      <c r="B64" s="205"/>
      <c r="C64" s="204"/>
      <c r="D64" s="206"/>
      <c r="E64" s="206"/>
      <c r="F64" s="206"/>
    </row>
  </sheetData>
  <sheetProtection/>
  <mergeCells count="3">
    <mergeCell ref="D63:F63"/>
    <mergeCell ref="A63:B63"/>
    <mergeCell ref="A7:B7"/>
  </mergeCells>
  <printOptions/>
  <pageMargins left="0.4330708661417323" right="0.35433070866141736" top="0" bottom="0" header="0" footer="0"/>
  <pageSetup horizontalDpi="600" verticalDpi="600" orientation="portrait" paperSize="9" scale="90" r:id="rId1"/>
  <ignoredErrors>
    <ignoredError sqref="A54:A61" numberStoredAsText="1"/>
    <ignoredError sqref="D12:E12 C35:E35 C47:E47 C27 C53 F20 D58:E58 C20:E20 F12 F56:F57 D25:D27 C15:D15" formula="1"/>
    <ignoredError sqref="A31:A51" twoDigitTextYear="1"/>
    <ignoredError sqref="A52:A53" numberStoredAsText="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W103"/>
  <sheetViews>
    <sheetView zoomScalePageLayoutView="0" workbookViewId="0" topLeftCell="A55">
      <selection activeCell="A106" sqref="A106:IV106"/>
    </sheetView>
  </sheetViews>
  <sheetFormatPr defaultColWidth="9.140625" defaultRowHeight="12.75"/>
  <cols>
    <col min="1" max="1" width="14.28125" style="0" customWidth="1"/>
    <col min="4" max="4" width="7.57421875" style="0" customWidth="1"/>
    <col min="5" max="5" width="6.8515625" style="0" customWidth="1"/>
    <col min="6" max="6" width="6.28125" style="0" customWidth="1"/>
    <col min="7" max="7" width="8.00390625" style="0" customWidth="1"/>
    <col min="8" max="8" width="6.8515625" style="0" customWidth="1"/>
    <col min="9" max="9" width="7.8515625" style="0" customWidth="1"/>
    <col min="10" max="10" width="7.7109375" style="0" customWidth="1"/>
    <col min="11" max="11" width="7.421875" style="0" customWidth="1"/>
    <col min="13" max="13" width="5.57421875" style="0" customWidth="1"/>
    <col min="14" max="14" width="6.8515625" style="0" customWidth="1"/>
    <col min="18" max="18" width="7.421875" style="0" customWidth="1"/>
    <col min="21" max="21" width="10.28125" style="0" customWidth="1"/>
    <col min="22" max="22" width="9.57421875" style="0" bestFit="1" customWidth="1"/>
    <col min="23" max="23" width="10.57421875" style="0" customWidth="1"/>
  </cols>
  <sheetData>
    <row r="1" spans="1:11" ht="12.75">
      <c r="A1" s="80"/>
      <c r="B1" s="80"/>
      <c r="C1" s="5"/>
      <c r="D1" s="5"/>
      <c r="E1" s="5"/>
      <c r="F1" s="5"/>
      <c r="G1" s="5"/>
      <c r="H1" s="5"/>
      <c r="I1" s="5"/>
      <c r="J1" s="5"/>
      <c r="K1" s="5"/>
    </row>
    <row r="4" spans="1:23" ht="12.75">
      <c r="A4" s="214" t="s">
        <v>87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</row>
    <row r="5" spans="1:23" ht="15">
      <c r="A5" s="3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ht="12.75">
      <c r="A6" s="214" t="s">
        <v>183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</row>
    <row r="7" spans="1:23" ht="15" thickBot="1">
      <c r="A7" s="34"/>
      <c r="O7" s="35"/>
      <c r="P7" s="6"/>
      <c r="T7" s="35"/>
      <c r="W7" s="35"/>
    </row>
    <row r="8" spans="1:23" ht="15" thickBot="1">
      <c r="A8" s="36"/>
      <c r="B8" s="37" t="s">
        <v>100</v>
      </c>
      <c r="C8" s="37" t="s">
        <v>101</v>
      </c>
      <c r="D8" s="38" t="s">
        <v>102</v>
      </c>
      <c r="E8" s="38" t="s">
        <v>103</v>
      </c>
      <c r="F8" s="39" t="s">
        <v>104</v>
      </c>
      <c r="G8" s="31" t="s">
        <v>105</v>
      </c>
      <c r="H8" s="38" t="s">
        <v>106</v>
      </c>
      <c r="I8" s="38" t="s">
        <v>107</v>
      </c>
      <c r="J8" s="38" t="s">
        <v>108</v>
      </c>
      <c r="K8" s="38" t="s">
        <v>109</v>
      </c>
      <c r="L8" s="38" t="s">
        <v>110</v>
      </c>
      <c r="M8" s="38" t="s">
        <v>111</v>
      </c>
      <c r="N8" s="40" t="s">
        <v>112</v>
      </c>
      <c r="O8" s="41"/>
      <c r="P8" s="78" t="s">
        <v>140</v>
      </c>
      <c r="Q8" s="211" t="s">
        <v>113</v>
      </c>
      <c r="R8" s="212"/>
      <c r="S8" s="213"/>
      <c r="T8" s="42"/>
      <c r="U8" s="37" t="s">
        <v>114</v>
      </c>
      <c r="V8" s="39" t="s">
        <v>115</v>
      </c>
      <c r="W8" s="43"/>
    </row>
    <row r="9" spans="1:23" ht="77.25" thickBot="1">
      <c r="A9" s="44" t="s">
        <v>184</v>
      </c>
      <c r="B9" s="44" t="s">
        <v>116</v>
      </c>
      <c r="C9" s="44" t="s">
        <v>117</v>
      </c>
      <c r="D9" s="45" t="s">
        <v>118</v>
      </c>
      <c r="E9" s="46" t="s">
        <v>119</v>
      </c>
      <c r="F9" s="45"/>
      <c r="G9" s="46" t="s">
        <v>120</v>
      </c>
      <c r="H9" s="47" t="s">
        <v>121</v>
      </c>
      <c r="I9" s="47" t="s">
        <v>122</v>
      </c>
      <c r="J9" s="47" t="s">
        <v>123</v>
      </c>
      <c r="K9" s="47" t="s">
        <v>124</v>
      </c>
      <c r="L9" s="47" t="s">
        <v>125</v>
      </c>
      <c r="M9" s="47"/>
      <c r="N9" s="47" t="s">
        <v>126</v>
      </c>
      <c r="O9" s="76" t="s">
        <v>127</v>
      </c>
      <c r="P9" s="45" t="s">
        <v>139</v>
      </c>
      <c r="Q9" s="48" t="s">
        <v>128</v>
      </c>
      <c r="R9" s="49" t="s">
        <v>129</v>
      </c>
      <c r="S9" s="50" t="s">
        <v>130</v>
      </c>
      <c r="T9" s="51" t="s">
        <v>127</v>
      </c>
      <c r="U9" s="44" t="s">
        <v>131</v>
      </c>
      <c r="V9" s="45" t="s">
        <v>132</v>
      </c>
      <c r="W9" s="52" t="s">
        <v>133</v>
      </c>
    </row>
    <row r="10" spans="1:23" ht="15.75" thickBot="1">
      <c r="A10" s="53"/>
      <c r="B10" s="54"/>
      <c r="C10" s="55"/>
      <c r="D10" s="56"/>
      <c r="E10" s="57"/>
      <c r="F10" s="56"/>
      <c r="G10" s="58"/>
      <c r="H10" s="57"/>
      <c r="I10" s="56"/>
      <c r="J10" s="57"/>
      <c r="K10" s="56"/>
      <c r="L10" s="57"/>
      <c r="M10" s="56"/>
      <c r="N10" s="57"/>
      <c r="O10" s="55"/>
      <c r="P10" s="56"/>
      <c r="Q10" s="56"/>
      <c r="R10" s="59"/>
      <c r="S10" s="56"/>
      <c r="T10" s="60"/>
      <c r="U10" s="55"/>
      <c r="V10" s="56"/>
      <c r="W10" s="61"/>
    </row>
    <row r="11" spans="1:23" ht="20.25" customHeight="1">
      <c r="A11" s="62" t="s">
        <v>134</v>
      </c>
      <c r="B11" s="63"/>
      <c r="C11" s="92"/>
      <c r="D11" s="64"/>
      <c r="E11" s="65"/>
      <c r="F11" s="64"/>
      <c r="G11" s="66"/>
      <c r="H11" s="65"/>
      <c r="I11" s="64"/>
      <c r="J11" s="65"/>
      <c r="K11" s="64"/>
      <c r="L11" s="90"/>
      <c r="M11" s="64"/>
      <c r="N11" s="65">
        <v>155.8</v>
      </c>
      <c r="O11" s="79">
        <f>B11+C11+D11+E11+F11+G11+H11+I11+J11+K11+L11+M11+N11</f>
        <v>155.8</v>
      </c>
      <c r="P11" s="67"/>
      <c r="Q11" s="64"/>
      <c r="R11" s="65"/>
      <c r="S11" s="64"/>
      <c r="T11" s="68">
        <f>Q11+R11+S11</f>
        <v>0</v>
      </c>
      <c r="U11" s="63"/>
      <c r="V11" s="64">
        <v>49909</v>
      </c>
      <c r="W11" s="69">
        <f>O11+T11+U11+V11+P11</f>
        <v>50064.8</v>
      </c>
    </row>
    <row r="12" spans="1:23" ht="24.75" customHeight="1" thickBot="1">
      <c r="A12" s="70" t="s">
        <v>135</v>
      </c>
      <c r="B12" s="71">
        <f>B11</f>
        <v>0</v>
      </c>
      <c r="C12" s="72">
        <f aca="true" t="shared" si="0" ref="C12:N12">C11</f>
        <v>0</v>
      </c>
      <c r="D12" s="71">
        <f t="shared" si="0"/>
        <v>0</v>
      </c>
      <c r="E12" s="71">
        <f t="shared" si="0"/>
        <v>0</v>
      </c>
      <c r="F12" s="71">
        <f t="shared" si="0"/>
        <v>0</v>
      </c>
      <c r="G12" s="71">
        <f t="shared" si="0"/>
        <v>0</v>
      </c>
      <c r="H12" s="71">
        <f t="shared" si="0"/>
        <v>0</v>
      </c>
      <c r="I12" s="71">
        <f t="shared" si="0"/>
        <v>0</v>
      </c>
      <c r="J12" s="71">
        <f t="shared" si="0"/>
        <v>0</v>
      </c>
      <c r="K12" s="71">
        <f t="shared" si="0"/>
        <v>0</v>
      </c>
      <c r="L12" s="72">
        <f t="shared" si="0"/>
        <v>0</v>
      </c>
      <c r="M12" s="71">
        <f t="shared" si="0"/>
        <v>0</v>
      </c>
      <c r="N12" s="71">
        <f t="shared" si="0"/>
        <v>155.8</v>
      </c>
      <c r="O12" s="77">
        <f>B12+C12+D12+E12+F12+G12+H12+I12+K12+L12+M12+N12</f>
        <v>155.8</v>
      </c>
      <c r="P12" s="73">
        <f>P11</f>
        <v>0</v>
      </c>
      <c r="Q12" s="73">
        <f>Q11</f>
        <v>0</v>
      </c>
      <c r="R12" s="73">
        <f>R11</f>
        <v>0</v>
      </c>
      <c r="S12" s="73">
        <f>S11</f>
        <v>0</v>
      </c>
      <c r="T12" s="74">
        <f>Q12+R12+S12</f>
        <v>0</v>
      </c>
      <c r="U12" s="75">
        <f>U11</f>
        <v>0</v>
      </c>
      <c r="V12" s="73">
        <f>V11</f>
        <v>49909</v>
      </c>
      <c r="W12" s="69">
        <f>O12+T12+U12+V12+P12</f>
        <v>50064.8</v>
      </c>
    </row>
    <row r="15" spans="7:20" ht="15.75">
      <c r="G15" s="3" t="s">
        <v>137</v>
      </c>
      <c r="H15" s="1"/>
      <c r="I15" s="2"/>
      <c r="J15" s="3"/>
      <c r="R15" s="3" t="s">
        <v>136</v>
      </c>
      <c r="S15" s="2"/>
      <c r="T15" s="2"/>
    </row>
    <row r="37" spans="1:23" ht="12.75">
      <c r="A37" s="214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</row>
    <row r="44" spans="1:11" ht="12.75">
      <c r="A44" s="80"/>
      <c r="B44" s="80"/>
      <c r="C44" s="5"/>
      <c r="D44" s="5"/>
      <c r="E44" s="5"/>
      <c r="F44" s="5"/>
      <c r="G44" s="5"/>
      <c r="H44" s="5"/>
      <c r="I44" s="5"/>
      <c r="J44" s="5"/>
      <c r="K44" s="5"/>
    </row>
    <row r="47" spans="1:23" ht="12.75">
      <c r="A47" s="214" t="s">
        <v>87</v>
      </c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</row>
    <row r="48" spans="1:23" ht="15">
      <c r="A48" s="3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ht="12.75">
      <c r="A49" s="214" t="s">
        <v>185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</row>
    <row r="50" spans="1:23" ht="15" thickBot="1">
      <c r="A50" s="34"/>
      <c r="O50" s="35"/>
      <c r="P50" s="6"/>
      <c r="T50" s="35"/>
      <c r="W50" s="35"/>
    </row>
    <row r="51" spans="1:23" ht="15" thickBot="1">
      <c r="A51" s="36"/>
      <c r="B51" s="37" t="s">
        <v>100</v>
      </c>
      <c r="C51" s="37" t="s">
        <v>101</v>
      </c>
      <c r="D51" s="38" t="s">
        <v>102</v>
      </c>
      <c r="E51" s="38" t="s">
        <v>103</v>
      </c>
      <c r="F51" s="39" t="s">
        <v>104</v>
      </c>
      <c r="G51" s="31" t="s">
        <v>105</v>
      </c>
      <c r="H51" s="38" t="s">
        <v>106</v>
      </c>
      <c r="I51" s="38" t="s">
        <v>107</v>
      </c>
      <c r="J51" s="38" t="s">
        <v>108</v>
      </c>
      <c r="K51" s="38" t="s">
        <v>109</v>
      </c>
      <c r="L51" s="38" t="s">
        <v>110</v>
      </c>
      <c r="M51" s="38" t="s">
        <v>111</v>
      </c>
      <c r="N51" s="40" t="s">
        <v>112</v>
      </c>
      <c r="O51" s="41"/>
      <c r="P51" s="78" t="s">
        <v>140</v>
      </c>
      <c r="Q51" s="211"/>
      <c r="R51" s="212"/>
      <c r="S51" s="213"/>
      <c r="T51" s="42"/>
      <c r="U51" s="37" t="s">
        <v>114</v>
      </c>
      <c r="V51" s="39" t="s">
        <v>115</v>
      </c>
      <c r="W51" s="43"/>
    </row>
    <row r="52" spans="1:23" ht="77.25" thickBot="1">
      <c r="A52" s="44" t="s">
        <v>184</v>
      </c>
      <c r="B52" s="44" t="s">
        <v>116</v>
      </c>
      <c r="C52" s="44" t="s">
        <v>117</v>
      </c>
      <c r="D52" s="45" t="s">
        <v>118</v>
      </c>
      <c r="E52" s="46" t="s">
        <v>119</v>
      </c>
      <c r="F52" s="45"/>
      <c r="G52" s="46" t="s">
        <v>120</v>
      </c>
      <c r="H52" s="47" t="s">
        <v>121</v>
      </c>
      <c r="I52" s="47" t="s">
        <v>122</v>
      </c>
      <c r="J52" s="47" t="s">
        <v>123</v>
      </c>
      <c r="K52" s="47" t="s">
        <v>124</v>
      </c>
      <c r="L52" s="47" t="s">
        <v>125</v>
      </c>
      <c r="M52" s="47"/>
      <c r="N52" s="47" t="s">
        <v>126</v>
      </c>
      <c r="O52" s="76" t="s">
        <v>127</v>
      </c>
      <c r="P52" s="45" t="s">
        <v>139</v>
      </c>
      <c r="Q52" s="48" t="s">
        <v>128</v>
      </c>
      <c r="R52" s="49" t="s">
        <v>188</v>
      </c>
      <c r="S52" s="50" t="s">
        <v>130</v>
      </c>
      <c r="T52" s="51" t="s">
        <v>127</v>
      </c>
      <c r="U52" s="44" t="s">
        <v>131</v>
      </c>
      <c r="V52" s="45" t="s">
        <v>132</v>
      </c>
      <c r="W52" s="52" t="s">
        <v>133</v>
      </c>
    </row>
    <row r="53" spans="1:23" ht="15.75" thickBot="1">
      <c r="A53" s="53"/>
      <c r="B53" s="54"/>
      <c r="C53" s="55"/>
      <c r="D53" s="56"/>
      <c r="E53" s="57"/>
      <c r="F53" s="56"/>
      <c r="G53" s="58"/>
      <c r="H53" s="57"/>
      <c r="I53" s="56"/>
      <c r="J53" s="57"/>
      <c r="K53" s="56"/>
      <c r="L53" s="57"/>
      <c r="M53" s="56"/>
      <c r="N53" s="57"/>
      <c r="O53" s="55"/>
      <c r="P53" s="56"/>
      <c r="Q53" s="56"/>
      <c r="R53" s="59"/>
      <c r="S53" s="56"/>
      <c r="T53" s="60"/>
      <c r="U53" s="55"/>
      <c r="V53" s="56"/>
      <c r="W53" s="61"/>
    </row>
    <row r="54" spans="1:23" ht="14.25">
      <c r="A54" s="62" t="s">
        <v>172</v>
      </c>
      <c r="B54" s="63"/>
      <c r="C54" s="92"/>
      <c r="D54" s="64"/>
      <c r="E54" s="65"/>
      <c r="F54" s="64"/>
      <c r="G54" s="66"/>
      <c r="H54" s="65"/>
      <c r="I54" s="64">
        <v>25.03</v>
      </c>
      <c r="J54" s="65"/>
      <c r="K54" s="64"/>
      <c r="L54" s="90"/>
      <c r="M54" s="64"/>
      <c r="N54" s="65">
        <v>600</v>
      </c>
      <c r="O54" s="79">
        <f>B54+C54+D54+E54+F54+G54+H54+I54+J54+K54+L54+M54+N54</f>
        <v>625.03</v>
      </c>
      <c r="P54" s="67"/>
      <c r="Q54" s="64"/>
      <c r="R54" s="65"/>
      <c r="S54" s="64"/>
      <c r="T54" s="68">
        <f>Q54+R54+S54</f>
        <v>0</v>
      </c>
      <c r="U54" s="63"/>
      <c r="V54" s="64">
        <v>44554</v>
      </c>
      <c r="W54" s="69">
        <f>O54+T54+U54+V54+P54</f>
        <v>45179.03</v>
      </c>
    </row>
    <row r="55" spans="1:23" ht="15.75" thickBot="1">
      <c r="A55" s="70" t="s">
        <v>135</v>
      </c>
      <c r="B55" s="71">
        <f>B54</f>
        <v>0</v>
      </c>
      <c r="C55" s="72">
        <f>C54+C12</f>
        <v>0</v>
      </c>
      <c r="D55" s="71">
        <f>D54</f>
        <v>0</v>
      </c>
      <c r="E55" s="71">
        <f>E54+E12</f>
        <v>0</v>
      </c>
      <c r="F55" s="71">
        <f aca="true" t="shared" si="1" ref="F55:K55">F54</f>
        <v>0</v>
      </c>
      <c r="G55" s="71">
        <f t="shared" si="1"/>
        <v>0</v>
      </c>
      <c r="H55" s="71">
        <f t="shared" si="1"/>
        <v>0</v>
      </c>
      <c r="I55" s="71">
        <f t="shared" si="1"/>
        <v>25.03</v>
      </c>
      <c r="J55" s="71">
        <f t="shared" si="1"/>
        <v>0</v>
      </c>
      <c r="K55" s="71">
        <f t="shared" si="1"/>
        <v>0</v>
      </c>
      <c r="L55" s="72">
        <f>L54+L12</f>
        <v>0</v>
      </c>
      <c r="M55" s="71">
        <f>M54</f>
        <v>0</v>
      </c>
      <c r="N55" s="71">
        <f>N54+N12</f>
        <v>755.8</v>
      </c>
      <c r="O55" s="77">
        <f>B55+C55+D55+E55+F55+G55+H55+I55+K55+L55+M55+N55</f>
        <v>780.8299999999999</v>
      </c>
      <c r="P55" s="73">
        <f>P54</f>
        <v>0</v>
      </c>
      <c r="Q55" s="73">
        <f>Q54</f>
        <v>0</v>
      </c>
      <c r="R55" s="73">
        <f>R54</f>
        <v>0</v>
      </c>
      <c r="S55" s="73">
        <f>S54</f>
        <v>0</v>
      </c>
      <c r="T55" s="74">
        <f>Q55+R55+S55</f>
        <v>0</v>
      </c>
      <c r="U55" s="75">
        <f>U54</f>
        <v>0</v>
      </c>
      <c r="V55" s="73">
        <f>V54+V12</f>
        <v>94463</v>
      </c>
      <c r="W55" s="69">
        <f>O55+T55+U55+V55+P55</f>
        <v>95243.83</v>
      </c>
    </row>
    <row r="58" spans="7:20" ht="15.75">
      <c r="G58" s="3" t="s">
        <v>137</v>
      </c>
      <c r="H58" s="1"/>
      <c r="I58" s="2"/>
      <c r="J58" s="3"/>
      <c r="R58" s="3" t="s">
        <v>136</v>
      </c>
      <c r="S58" s="2"/>
      <c r="T58" s="2"/>
    </row>
    <row r="61" spans="1:23" ht="12.75">
      <c r="A61" s="214"/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</row>
    <row r="89" spans="1:11" ht="12.75">
      <c r="A89" s="80"/>
      <c r="B89" s="80"/>
      <c r="C89" s="5"/>
      <c r="D89" s="5"/>
      <c r="E89" s="5"/>
      <c r="F89" s="5"/>
      <c r="G89" s="5"/>
      <c r="H89" s="5"/>
      <c r="I89" s="5"/>
      <c r="J89" s="5"/>
      <c r="K89" s="5"/>
    </row>
    <row r="92" spans="1:23" ht="12.75">
      <c r="A92" s="214" t="s">
        <v>87</v>
      </c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</row>
    <row r="93" spans="1:23" ht="15">
      <c r="A93" s="33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1:23" ht="12.75">
      <c r="A94" s="214" t="s">
        <v>186</v>
      </c>
      <c r="B94" s="214"/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/>
    </row>
    <row r="95" spans="1:23" ht="15" thickBot="1">
      <c r="A95" s="34"/>
      <c r="O95" s="35"/>
      <c r="P95" s="6"/>
      <c r="T95" s="35"/>
      <c r="W95" s="35"/>
    </row>
    <row r="96" spans="1:23" ht="15" thickBot="1">
      <c r="A96" s="36"/>
      <c r="B96" s="37" t="s">
        <v>100</v>
      </c>
      <c r="C96" s="37" t="s">
        <v>101</v>
      </c>
      <c r="D96" s="38" t="s">
        <v>102</v>
      </c>
      <c r="E96" s="38" t="s">
        <v>103</v>
      </c>
      <c r="F96" s="39" t="s">
        <v>104</v>
      </c>
      <c r="G96" s="31" t="s">
        <v>105</v>
      </c>
      <c r="H96" s="38" t="s">
        <v>106</v>
      </c>
      <c r="I96" s="38" t="s">
        <v>107</v>
      </c>
      <c r="J96" s="38" t="s">
        <v>108</v>
      </c>
      <c r="K96" s="38" t="s">
        <v>109</v>
      </c>
      <c r="L96" s="38" t="s">
        <v>110</v>
      </c>
      <c r="M96" s="38" t="s">
        <v>111</v>
      </c>
      <c r="N96" s="40" t="s">
        <v>112</v>
      </c>
      <c r="O96" s="41"/>
      <c r="P96" s="78" t="s">
        <v>140</v>
      </c>
      <c r="Q96" s="211" t="s">
        <v>113</v>
      </c>
      <c r="R96" s="212"/>
      <c r="S96" s="213"/>
      <c r="T96" s="42"/>
      <c r="U96" s="37" t="s">
        <v>114</v>
      </c>
      <c r="V96" s="39" t="s">
        <v>115</v>
      </c>
      <c r="W96" s="43"/>
    </row>
    <row r="97" spans="1:23" ht="77.25" thickBot="1">
      <c r="A97" s="44" t="s">
        <v>184</v>
      </c>
      <c r="B97" s="44" t="s">
        <v>116</v>
      </c>
      <c r="C97" s="44" t="s">
        <v>117</v>
      </c>
      <c r="D97" s="45" t="s">
        <v>118</v>
      </c>
      <c r="E97" s="46" t="s">
        <v>119</v>
      </c>
      <c r="F97" s="45"/>
      <c r="G97" s="46" t="s">
        <v>120</v>
      </c>
      <c r="H97" s="47" t="s">
        <v>121</v>
      </c>
      <c r="I97" s="47" t="s">
        <v>122</v>
      </c>
      <c r="J97" s="47" t="s">
        <v>123</v>
      </c>
      <c r="K97" s="47" t="s">
        <v>124</v>
      </c>
      <c r="L97" s="47" t="s">
        <v>125</v>
      </c>
      <c r="M97" s="47"/>
      <c r="N97" s="47" t="s">
        <v>126</v>
      </c>
      <c r="O97" s="76" t="s">
        <v>127</v>
      </c>
      <c r="P97" s="45" t="s">
        <v>139</v>
      </c>
      <c r="Q97" s="48" t="s">
        <v>128</v>
      </c>
      <c r="R97" s="49" t="s">
        <v>129</v>
      </c>
      <c r="S97" s="50" t="s">
        <v>130</v>
      </c>
      <c r="T97" s="51" t="s">
        <v>127</v>
      </c>
      <c r="U97" s="44" t="s">
        <v>131</v>
      </c>
      <c r="V97" s="45" t="s">
        <v>132</v>
      </c>
      <c r="W97" s="52" t="s">
        <v>133</v>
      </c>
    </row>
    <row r="98" spans="1:23" ht="15.75" thickBot="1">
      <c r="A98" s="53"/>
      <c r="B98" s="54"/>
      <c r="C98" s="55"/>
      <c r="D98" s="56"/>
      <c r="E98" s="57"/>
      <c r="F98" s="56"/>
      <c r="G98" s="58"/>
      <c r="H98" s="57"/>
      <c r="I98" s="56"/>
      <c r="J98" s="57"/>
      <c r="K98" s="56"/>
      <c r="L98" s="57"/>
      <c r="M98" s="56"/>
      <c r="N98" s="57"/>
      <c r="O98" s="55"/>
      <c r="P98" s="56"/>
      <c r="Q98" s="56"/>
      <c r="R98" s="59"/>
      <c r="S98" s="56"/>
      <c r="T98" s="60"/>
      <c r="U98" s="55"/>
      <c r="V98" s="56"/>
      <c r="W98" s="61"/>
    </row>
    <row r="99" spans="1:23" ht="14.25">
      <c r="A99" s="62" t="s">
        <v>173</v>
      </c>
      <c r="B99" s="63"/>
      <c r="C99" s="63"/>
      <c r="D99" s="64"/>
      <c r="E99" s="90"/>
      <c r="F99" s="64"/>
      <c r="G99" s="66"/>
      <c r="H99" s="65"/>
      <c r="I99" s="64"/>
      <c r="J99" s="65"/>
      <c r="K99" s="64"/>
      <c r="L99" s="90"/>
      <c r="M99" s="64"/>
      <c r="N99" s="90">
        <v>49.2</v>
      </c>
      <c r="O99" s="79">
        <f>B99+C99+D99+E99+F99+G99+H99+I99+J99+K99+L99+M99+N99</f>
        <v>49.2</v>
      </c>
      <c r="P99" s="67"/>
      <c r="Q99" s="64"/>
      <c r="R99" s="65"/>
      <c r="S99" s="64"/>
      <c r="T99" s="68">
        <f>Q99+R99+S99</f>
        <v>0</v>
      </c>
      <c r="U99" s="63"/>
      <c r="V99" s="88">
        <v>132091</v>
      </c>
      <c r="W99" s="69">
        <f>O99+V99</f>
        <v>132140.2</v>
      </c>
    </row>
    <row r="100" spans="1:23" ht="15.75" thickBot="1">
      <c r="A100" s="70" t="s">
        <v>135</v>
      </c>
      <c r="B100" s="71">
        <f aca="true" t="shared" si="2" ref="B100:M100">B99</f>
        <v>0</v>
      </c>
      <c r="C100" s="71">
        <f>C99+C55</f>
        <v>0</v>
      </c>
      <c r="D100" s="71">
        <f t="shared" si="2"/>
        <v>0</v>
      </c>
      <c r="E100" s="72">
        <f>E99+E55</f>
        <v>0</v>
      </c>
      <c r="F100" s="71">
        <f t="shared" si="2"/>
        <v>0</v>
      </c>
      <c r="G100" s="71">
        <f t="shared" si="2"/>
        <v>0</v>
      </c>
      <c r="H100" s="71">
        <f t="shared" si="2"/>
        <v>0</v>
      </c>
      <c r="I100" s="71">
        <f>I99+I55</f>
        <v>25.03</v>
      </c>
      <c r="J100" s="71">
        <f t="shared" si="2"/>
        <v>0</v>
      </c>
      <c r="K100" s="71">
        <f t="shared" si="2"/>
        <v>0</v>
      </c>
      <c r="L100" s="72">
        <f>L99+L55</f>
        <v>0</v>
      </c>
      <c r="M100" s="71">
        <f t="shared" si="2"/>
        <v>0</v>
      </c>
      <c r="N100" s="72">
        <f>O99+N55</f>
        <v>805</v>
      </c>
      <c r="O100" s="77">
        <f>B100+C100+D100+E100+F100+G100+H100+I100+K100+L100+M100+N100</f>
        <v>830.03</v>
      </c>
      <c r="P100" s="73">
        <f>P99</f>
        <v>0</v>
      </c>
      <c r="Q100" s="73">
        <f>Q99</f>
        <v>0</v>
      </c>
      <c r="R100" s="73">
        <f>R99</f>
        <v>0</v>
      </c>
      <c r="S100" s="73">
        <f>S99</f>
        <v>0</v>
      </c>
      <c r="T100" s="74">
        <f>Q100+R100+S100</f>
        <v>0</v>
      </c>
      <c r="U100" s="75">
        <f>U99</f>
        <v>0</v>
      </c>
      <c r="V100" s="89">
        <f>V99+V55</f>
        <v>226554</v>
      </c>
      <c r="W100" s="69">
        <f>O100+T100+U100+V100+P100</f>
        <v>227384.03</v>
      </c>
    </row>
    <row r="103" spans="7:20" ht="15.75">
      <c r="G103" s="3" t="s">
        <v>137</v>
      </c>
      <c r="H103" s="1"/>
      <c r="I103" s="2"/>
      <c r="J103" s="3"/>
      <c r="R103" s="3" t="s">
        <v>136</v>
      </c>
      <c r="S103" s="2"/>
      <c r="T103" s="2"/>
    </row>
  </sheetData>
  <sheetProtection/>
  <mergeCells count="11">
    <mergeCell ref="A49:W49"/>
    <mergeCell ref="Q51:S51"/>
    <mergeCell ref="A61:W61"/>
    <mergeCell ref="A92:W92"/>
    <mergeCell ref="A94:W94"/>
    <mergeCell ref="Q96:S96"/>
    <mergeCell ref="A4:W4"/>
    <mergeCell ref="A6:W6"/>
    <mergeCell ref="Q8:S8"/>
    <mergeCell ref="A37:W37"/>
    <mergeCell ref="A47:W47"/>
  </mergeCells>
  <printOptions/>
  <pageMargins left="0.4330708661417323" right="0.35433070866141736" top="0.984251968503937" bottom="0.984251968503937" header="0" footer="0"/>
  <pageSetup horizontalDpi="600" verticalDpi="600" orientation="landscape" paperSize="9" scale="70" r:id="rId1"/>
  <ignoredErrors>
    <ignoredError sqref="O12 T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AF110"/>
  <sheetViews>
    <sheetView tabSelected="1" zoomScalePageLayoutView="0" workbookViewId="0" topLeftCell="A13">
      <selection activeCell="L22" sqref="L22"/>
    </sheetView>
  </sheetViews>
  <sheetFormatPr defaultColWidth="9.140625" defaultRowHeight="12.75"/>
  <cols>
    <col min="2" max="2" width="23.00390625" style="0" customWidth="1"/>
    <col min="5" max="5" width="9.8515625" style="0" customWidth="1"/>
    <col min="11" max="11" width="23.7109375" style="0" customWidth="1"/>
    <col min="12" max="12" width="12.00390625" style="0" customWidth="1"/>
    <col min="13" max="13" width="12.28125" style="0" customWidth="1"/>
    <col min="14" max="14" width="12.7109375" style="0" customWidth="1"/>
  </cols>
  <sheetData>
    <row r="2" spans="1:9" ht="12.75">
      <c r="A2" s="214" t="s">
        <v>87</v>
      </c>
      <c r="B2" s="214"/>
      <c r="C2" s="214"/>
      <c r="D2" s="214"/>
      <c r="E2" s="214"/>
      <c r="F2" s="214"/>
      <c r="G2" s="214"/>
      <c r="H2" s="214"/>
      <c r="I2" s="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214" t="s">
        <v>88</v>
      </c>
      <c r="B4" s="214"/>
      <c r="C4" s="214"/>
      <c r="D4" s="214"/>
      <c r="E4" s="214"/>
      <c r="F4" s="214"/>
      <c r="G4" s="214"/>
      <c r="H4" s="214"/>
      <c r="I4" s="3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214" t="s">
        <v>171</v>
      </c>
      <c r="B6" s="214"/>
      <c r="C6" s="214"/>
      <c r="D6" s="214"/>
      <c r="E6" s="214"/>
      <c r="F6" s="214"/>
      <c r="G6" s="214"/>
      <c r="H6" s="214"/>
      <c r="I6" s="3"/>
    </row>
    <row r="7" spans="1:9" ht="12.75">
      <c r="A7" s="214" t="s">
        <v>193</v>
      </c>
      <c r="B7" s="214"/>
      <c r="C7" s="214"/>
      <c r="D7" s="214"/>
      <c r="E7" s="214"/>
      <c r="F7" s="214"/>
      <c r="G7" s="214"/>
      <c r="H7" s="214"/>
      <c r="I7" s="3"/>
    </row>
    <row r="8" spans="1:9" ht="12.75">
      <c r="A8" s="8"/>
      <c r="B8" s="8"/>
      <c r="C8" s="8"/>
      <c r="D8" s="8"/>
      <c r="E8" s="8"/>
      <c r="F8" s="8"/>
      <c r="G8" s="8"/>
      <c r="H8" s="8"/>
      <c r="I8" s="3"/>
    </row>
    <row r="9" spans="1:9" ht="13.5" thickBot="1">
      <c r="A9" s="8"/>
      <c r="B9" s="8"/>
      <c r="C9" s="8"/>
      <c r="D9" s="8"/>
      <c r="E9" s="8"/>
      <c r="F9" s="8"/>
      <c r="G9" s="8"/>
      <c r="H9" s="8"/>
      <c r="I9" s="3"/>
    </row>
    <row r="10" spans="1:32" ht="75" customHeight="1" thickBot="1">
      <c r="A10" s="217" t="s">
        <v>96</v>
      </c>
      <c r="B10" s="218"/>
      <c r="C10" s="29" t="s">
        <v>81</v>
      </c>
      <c r="D10" s="30" t="s">
        <v>80</v>
      </c>
      <c r="E10" s="30" t="s">
        <v>82</v>
      </c>
      <c r="F10" s="30" t="s">
        <v>86</v>
      </c>
      <c r="G10" s="30" t="s">
        <v>83</v>
      </c>
      <c r="H10" s="32" t="s">
        <v>84</v>
      </c>
      <c r="I10" s="7"/>
      <c r="J10" s="93"/>
      <c r="K10" s="93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12.75">
      <c r="A11" s="17" t="s">
        <v>78</v>
      </c>
      <c r="B11" s="15"/>
      <c r="C11" s="12"/>
      <c r="D11" s="13"/>
      <c r="E11" s="14" t="s">
        <v>85</v>
      </c>
      <c r="F11" s="129">
        <f>C11+D11</f>
        <v>0</v>
      </c>
      <c r="G11" s="129"/>
      <c r="H11" s="117">
        <f>F11-G11</f>
        <v>0</v>
      </c>
      <c r="J11" s="6"/>
      <c r="K11" s="94"/>
      <c r="L11" s="94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6"/>
      <c r="AC11" s="6"/>
      <c r="AD11" s="6"/>
      <c r="AE11" s="6"/>
      <c r="AF11" s="6"/>
    </row>
    <row r="12" spans="1:32" ht="12.75">
      <c r="A12" s="20" t="s">
        <v>70</v>
      </c>
      <c r="B12" s="12"/>
      <c r="C12" s="11"/>
      <c r="D12" s="86"/>
      <c r="E12" s="10" t="s">
        <v>85</v>
      </c>
      <c r="F12" s="129">
        <f>C12+D12</f>
        <v>0</v>
      </c>
      <c r="G12" s="86"/>
      <c r="H12" s="19">
        <f aca="true" t="shared" si="0" ref="H12:H29">F12-G12</f>
        <v>0</v>
      </c>
      <c r="J12" s="6"/>
      <c r="K12" s="95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6"/>
      <c r="AC12" s="6"/>
      <c r="AD12" s="6"/>
      <c r="AE12" s="6"/>
      <c r="AF12" s="6"/>
    </row>
    <row r="13" spans="1:32" ht="12.75">
      <c r="A13" s="18" t="s">
        <v>71</v>
      </c>
      <c r="B13" s="11"/>
      <c r="C13" s="11"/>
      <c r="D13" s="9"/>
      <c r="E13" s="10" t="s">
        <v>85</v>
      </c>
      <c r="F13" s="9">
        <f aca="true" t="shared" si="1" ref="F13:F27">C13+D13</f>
        <v>0</v>
      </c>
      <c r="G13" s="9"/>
      <c r="H13" s="19">
        <f t="shared" si="0"/>
        <v>0</v>
      </c>
      <c r="J13" s="6"/>
      <c r="K13" s="94"/>
      <c r="L13" s="94"/>
      <c r="M13" s="81"/>
      <c r="N13" s="81"/>
      <c r="O13" s="81"/>
      <c r="P13" s="81"/>
      <c r="Q13" s="81"/>
      <c r="R13" s="82"/>
      <c r="S13" s="81"/>
      <c r="T13" s="81"/>
      <c r="U13" s="81"/>
      <c r="V13" s="81"/>
      <c r="W13" s="81"/>
      <c r="X13" s="81"/>
      <c r="Y13" s="81"/>
      <c r="Z13" s="81"/>
      <c r="AA13" s="81"/>
      <c r="AB13" s="6"/>
      <c r="AC13" s="6"/>
      <c r="AD13" s="6"/>
      <c r="AE13" s="6"/>
      <c r="AF13" s="6"/>
    </row>
    <row r="14" spans="1:32" ht="12.75">
      <c r="A14" s="20" t="s">
        <v>176</v>
      </c>
      <c r="B14" s="12"/>
      <c r="C14" s="11"/>
      <c r="D14" s="86"/>
      <c r="E14" s="10" t="s">
        <v>85</v>
      </c>
      <c r="F14" s="86">
        <f>C14+D14</f>
        <v>0</v>
      </c>
      <c r="G14" s="9"/>
      <c r="H14" s="19">
        <f t="shared" si="0"/>
        <v>0</v>
      </c>
      <c r="J14" s="6"/>
      <c r="K14" s="96"/>
      <c r="L14" s="94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6"/>
      <c r="AC14" s="6"/>
      <c r="AD14" s="6"/>
      <c r="AE14" s="6"/>
      <c r="AF14" s="6"/>
    </row>
    <row r="15" spans="1:32" ht="12.75">
      <c r="A15" s="18" t="s">
        <v>72</v>
      </c>
      <c r="B15" s="11"/>
      <c r="C15" s="11"/>
      <c r="D15" s="9"/>
      <c r="E15" s="10" t="s">
        <v>85</v>
      </c>
      <c r="F15" s="9">
        <f t="shared" si="1"/>
        <v>0</v>
      </c>
      <c r="G15" s="9"/>
      <c r="H15" s="19">
        <f t="shared" si="0"/>
        <v>0</v>
      </c>
      <c r="J15" s="6"/>
      <c r="K15" s="97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/>
      <c r="AB15" s="6"/>
      <c r="AC15" s="6"/>
      <c r="AD15" s="6"/>
      <c r="AE15" s="6"/>
      <c r="AF15" s="6"/>
    </row>
    <row r="16" spans="1:32" ht="14.25" customHeight="1">
      <c r="A16" s="18" t="s">
        <v>179</v>
      </c>
      <c r="B16" s="11"/>
      <c r="C16" s="11"/>
      <c r="D16" s="9"/>
      <c r="E16" s="9"/>
      <c r="F16" s="9"/>
      <c r="G16" s="86"/>
      <c r="H16" s="19">
        <f t="shared" si="0"/>
        <v>0</v>
      </c>
      <c r="J16" s="6"/>
      <c r="K16" s="97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6"/>
      <c r="AC16" s="6"/>
      <c r="AD16" s="6"/>
      <c r="AE16" s="6"/>
      <c r="AF16" s="6"/>
    </row>
    <row r="17" spans="1:32" ht="12.75">
      <c r="A17" s="18" t="s">
        <v>74</v>
      </c>
      <c r="B17" s="11"/>
      <c r="C17" s="11"/>
      <c r="D17" s="9"/>
      <c r="E17" s="10" t="s">
        <v>85</v>
      </c>
      <c r="F17" s="9">
        <f t="shared" si="1"/>
        <v>0</v>
      </c>
      <c r="G17" s="9"/>
      <c r="H17" s="19">
        <f t="shared" si="0"/>
        <v>0</v>
      </c>
      <c r="J17" s="6"/>
      <c r="K17" s="97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6"/>
      <c r="AC17" s="6"/>
      <c r="AD17" s="6"/>
      <c r="AE17" s="6"/>
      <c r="AF17" s="6"/>
    </row>
    <row r="18" spans="1:32" ht="12.75">
      <c r="A18" s="18" t="s">
        <v>174</v>
      </c>
      <c r="B18" s="11"/>
      <c r="C18" s="11"/>
      <c r="D18" s="9"/>
      <c r="E18" s="10" t="s">
        <v>85</v>
      </c>
      <c r="F18" s="9"/>
      <c r="G18" s="9"/>
      <c r="H18" s="19">
        <f t="shared" si="0"/>
        <v>0</v>
      </c>
      <c r="J18" s="6"/>
      <c r="K18" s="97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6"/>
      <c r="AC18" s="6"/>
      <c r="AD18" s="6"/>
      <c r="AE18" s="6"/>
      <c r="AF18" s="6"/>
    </row>
    <row r="19" spans="1:32" ht="12.75">
      <c r="A19" s="18" t="s">
        <v>175</v>
      </c>
      <c r="B19" s="11"/>
      <c r="C19" s="85"/>
      <c r="D19" s="9"/>
      <c r="E19" s="10" t="s">
        <v>85</v>
      </c>
      <c r="F19" s="86">
        <f t="shared" si="1"/>
        <v>0</v>
      </c>
      <c r="G19" s="86"/>
      <c r="H19" s="87">
        <f t="shared" si="0"/>
        <v>0</v>
      </c>
      <c r="J19" s="6"/>
      <c r="K19" s="97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6"/>
      <c r="AC19" s="6"/>
      <c r="AD19" s="6"/>
      <c r="AE19" s="6"/>
      <c r="AF19" s="6"/>
    </row>
    <row r="20" spans="1:32" ht="12.75">
      <c r="A20" s="21" t="s">
        <v>138</v>
      </c>
      <c r="B20" s="11"/>
      <c r="C20" s="11"/>
      <c r="D20" s="86"/>
      <c r="E20" s="10" t="s">
        <v>85</v>
      </c>
      <c r="F20" s="86">
        <f t="shared" si="1"/>
        <v>0</v>
      </c>
      <c r="G20" s="86"/>
      <c r="H20" s="19">
        <f t="shared" si="0"/>
        <v>0</v>
      </c>
      <c r="J20" s="6"/>
      <c r="K20" s="97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6"/>
      <c r="AC20" s="6"/>
      <c r="AD20" s="6"/>
      <c r="AE20" s="6"/>
      <c r="AF20" s="6"/>
    </row>
    <row r="21" spans="1:32" ht="12.75">
      <c r="A21" s="21" t="s">
        <v>75</v>
      </c>
      <c r="B21" s="11"/>
      <c r="C21" s="11"/>
      <c r="D21" s="9"/>
      <c r="E21" s="10" t="s">
        <v>85</v>
      </c>
      <c r="F21" s="9">
        <f t="shared" si="1"/>
        <v>0</v>
      </c>
      <c r="G21" s="9"/>
      <c r="H21" s="19">
        <f t="shared" si="0"/>
        <v>0</v>
      </c>
      <c r="J21" s="6"/>
      <c r="K21" s="97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9"/>
      <c r="AB21" s="6"/>
      <c r="AC21" s="6"/>
      <c r="AD21" s="6"/>
      <c r="AE21" s="6"/>
      <c r="AF21" s="6"/>
    </row>
    <row r="22" spans="1:32" ht="12.75">
      <c r="A22" s="21" t="s">
        <v>76</v>
      </c>
      <c r="B22" s="11"/>
      <c r="C22" s="11"/>
      <c r="D22" s="9"/>
      <c r="E22" s="10" t="s">
        <v>85</v>
      </c>
      <c r="F22" s="9">
        <f t="shared" si="1"/>
        <v>0</v>
      </c>
      <c r="G22" s="9"/>
      <c r="H22" s="19">
        <f t="shared" si="0"/>
        <v>0</v>
      </c>
      <c r="J22" s="6"/>
      <c r="K22" s="97"/>
      <c r="L22" s="98"/>
      <c r="M22" s="100"/>
      <c r="N22" s="100"/>
      <c r="O22" s="100"/>
      <c r="P22" s="100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9"/>
      <c r="AB22" s="6"/>
      <c r="AC22" s="6"/>
      <c r="AD22" s="6"/>
      <c r="AE22" s="6"/>
      <c r="AF22" s="6"/>
    </row>
    <row r="23" spans="1:32" ht="12.75">
      <c r="A23" s="22" t="s">
        <v>77</v>
      </c>
      <c r="B23" s="11"/>
      <c r="C23" s="11"/>
      <c r="D23" s="86"/>
      <c r="E23" s="10" t="s">
        <v>85</v>
      </c>
      <c r="F23" s="86">
        <f>C23+D23</f>
        <v>0</v>
      </c>
      <c r="G23" s="86"/>
      <c r="H23" s="19">
        <f t="shared" si="0"/>
        <v>0</v>
      </c>
      <c r="J23" s="6"/>
      <c r="K23" s="97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9"/>
      <c r="AB23" s="6"/>
      <c r="AC23" s="6"/>
      <c r="AD23" s="6"/>
      <c r="AE23" s="6"/>
      <c r="AF23" s="6"/>
    </row>
    <row r="24" spans="1:32" ht="12.75">
      <c r="A24" s="118" t="s">
        <v>73</v>
      </c>
      <c r="B24" s="119"/>
      <c r="C24" s="120"/>
      <c r="D24" s="121"/>
      <c r="E24" s="122" t="s">
        <v>85</v>
      </c>
      <c r="F24" s="121">
        <f>C24+D24</f>
        <v>0</v>
      </c>
      <c r="G24" s="121"/>
      <c r="H24" s="123">
        <f>F24-G24</f>
        <v>0</v>
      </c>
      <c r="J24" s="6"/>
      <c r="K24" s="97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9"/>
      <c r="AB24" s="6"/>
      <c r="AC24" s="6"/>
      <c r="AD24" s="6"/>
      <c r="AE24" s="6"/>
      <c r="AF24" s="6"/>
    </row>
    <row r="25" spans="1:32" ht="12.75">
      <c r="A25" s="124" t="s">
        <v>79</v>
      </c>
      <c r="B25" s="120"/>
      <c r="C25" s="120"/>
      <c r="D25" s="121"/>
      <c r="E25" s="122" t="s">
        <v>85</v>
      </c>
      <c r="F25" s="121">
        <f>C25+D25</f>
        <v>0</v>
      </c>
      <c r="G25" s="121"/>
      <c r="H25" s="123">
        <f>F25-G25</f>
        <v>0</v>
      </c>
      <c r="J25" s="6"/>
      <c r="K25" s="97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9"/>
      <c r="AB25" s="6"/>
      <c r="AC25" s="6"/>
      <c r="AD25" s="6"/>
      <c r="AE25" s="6"/>
      <c r="AF25" s="6"/>
    </row>
    <row r="26" spans="1:32" ht="12.75">
      <c r="A26" s="22" t="s">
        <v>178</v>
      </c>
      <c r="B26" s="120"/>
      <c r="C26" s="125"/>
      <c r="D26" s="130"/>
      <c r="E26" s="122" t="s">
        <v>85</v>
      </c>
      <c r="F26" s="128"/>
      <c r="G26" s="130"/>
      <c r="H26" s="126">
        <f>C26-G26+D26</f>
        <v>0</v>
      </c>
      <c r="J26" s="6"/>
      <c r="K26" s="97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9"/>
      <c r="AB26" s="6"/>
      <c r="AC26" s="6"/>
      <c r="AD26" s="6"/>
      <c r="AE26" s="6"/>
      <c r="AF26" s="6"/>
    </row>
    <row r="27" spans="1:32" ht="12.75">
      <c r="A27" s="22" t="s">
        <v>91</v>
      </c>
      <c r="B27" s="120"/>
      <c r="C27" s="127"/>
      <c r="D27" s="128"/>
      <c r="E27" s="122" t="s">
        <v>85</v>
      </c>
      <c r="F27" s="128">
        <f t="shared" si="1"/>
        <v>0</v>
      </c>
      <c r="G27" s="128"/>
      <c r="H27" s="126">
        <f t="shared" si="0"/>
        <v>0</v>
      </c>
      <c r="J27" s="6"/>
      <c r="K27" s="97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9"/>
      <c r="AB27" s="6"/>
      <c r="AC27" s="6"/>
      <c r="AD27" s="6"/>
      <c r="AE27" s="6"/>
      <c r="AF27" s="6"/>
    </row>
    <row r="28" spans="1:32" ht="12.75">
      <c r="A28" s="115" t="s">
        <v>177</v>
      </c>
      <c r="B28" s="116"/>
      <c r="C28" s="11"/>
      <c r="D28" s="9">
        <v>2238</v>
      </c>
      <c r="E28" s="9"/>
      <c r="F28" s="86">
        <f>D28+C28</f>
        <v>2238</v>
      </c>
      <c r="G28" s="86">
        <v>107.76</v>
      </c>
      <c r="H28" s="126">
        <f t="shared" si="0"/>
        <v>2130.24</v>
      </c>
      <c r="J28" s="6"/>
      <c r="K28" s="97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9"/>
      <c r="AB28" s="6"/>
      <c r="AC28" s="6"/>
      <c r="AD28" s="6"/>
      <c r="AE28" s="6"/>
      <c r="AF28" s="6"/>
    </row>
    <row r="29" spans="1:32" ht="12.75">
      <c r="A29" s="18" t="s">
        <v>187</v>
      </c>
      <c r="B29" s="11"/>
      <c r="C29" s="11"/>
      <c r="D29" s="86"/>
      <c r="E29" s="9"/>
      <c r="F29" s="9">
        <v>600</v>
      </c>
      <c r="G29" s="86"/>
      <c r="H29" s="126">
        <f t="shared" si="0"/>
        <v>600</v>
      </c>
      <c r="J29" s="6"/>
      <c r="K29" s="97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9"/>
      <c r="AB29" s="6"/>
      <c r="AC29" s="6"/>
      <c r="AD29" s="6"/>
      <c r="AE29" s="6"/>
      <c r="AF29" s="6"/>
    </row>
    <row r="30" spans="1:32" ht="12.75">
      <c r="A30" s="18"/>
      <c r="B30" s="11"/>
      <c r="C30" s="11"/>
      <c r="D30" s="9"/>
      <c r="E30" s="9"/>
      <c r="F30" s="9"/>
      <c r="G30" s="9"/>
      <c r="H30" s="19"/>
      <c r="J30" s="6"/>
      <c r="K30" s="97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9"/>
      <c r="AB30" s="6"/>
      <c r="AC30" s="6"/>
      <c r="AD30" s="6"/>
      <c r="AE30" s="6"/>
      <c r="AF30" s="6"/>
    </row>
    <row r="31" spans="1:32" ht="12.75">
      <c r="A31" s="18"/>
      <c r="B31" s="11"/>
      <c r="C31" s="11"/>
      <c r="D31" s="9"/>
      <c r="E31" s="9"/>
      <c r="F31" s="9"/>
      <c r="G31" s="9"/>
      <c r="H31" s="19"/>
      <c r="J31" s="6"/>
      <c r="K31" s="97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101"/>
      <c r="X31" s="98"/>
      <c r="Y31" s="98"/>
      <c r="Z31" s="98"/>
      <c r="AA31" s="99"/>
      <c r="AB31" s="6"/>
      <c r="AC31" s="6"/>
      <c r="AD31" s="6"/>
      <c r="AE31" s="6"/>
      <c r="AF31" s="6"/>
    </row>
    <row r="32" spans="1:32" ht="12.75">
      <c r="A32" s="18"/>
      <c r="B32" s="11"/>
      <c r="C32" s="11"/>
      <c r="D32" s="9"/>
      <c r="E32" s="9"/>
      <c r="F32" s="9"/>
      <c r="G32" s="9"/>
      <c r="H32" s="19"/>
      <c r="J32" s="6"/>
      <c r="K32" s="97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9"/>
      <c r="AB32" s="6"/>
      <c r="AC32" s="6"/>
      <c r="AD32" s="6"/>
      <c r="AE32" s="6"/>
      <c r="AF32" s="6"/>
    </row>
    <row r="33" spans="1:32" ht="12.75">
      <c r="A33" s="18"/>
      <c r="B33" s="11"/>
      <c r="C33" s="11"/>
      <c r="D33" s="9"/>
      <c r="E33" s="9"/>
      <c r="F33" s="9"/>
      <c r="G33" s="9"/>
      <c r="H33" s="19"/>
      <c r="J33" s="6"/>
      <c r="K33" s="97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AA33" s="114"/>
      <c r="AB33" s="6"/>
      <c r="AC33" s="6"/>
      <c r="AD33" s="6"/>
      <c r="AE33" s="6"/>
      <c r="AF33" s="6"/>
    </row>
    <row r="34" spans="1:32" ht="12.75">
      <c r="A34" s="18"/>
      <c r="B34" s="11"/>
      <c r="C34" s="11"/>
      <c r="D34" s="9"/>
      <c r="E34" s="9"/>
      <c r="F34" s="9"/>
      <c r="G34" s="9"/>
      <c r="H34" s="19"/>
      <c r="J34" s="6"/>
      <c r="K34" s="97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9"/>
      <c r="AB34" s="6"/>
      <c r="AC34" s="6"/>
      <c r="AD34" s="6"/>
      <c r="AE34" s="6"/>
      <c r="AF34" s="6"/>
    </row>
    <row r="35" spans="1:32" ht="13.5" thickBot="1">
      <c r="A35" s="4"/>
      <c r="B35" s="23"/>
      <c r="C35" s="24"/>
      <c r="D35" s="25"/>
      <c r="E35" s="25"/>
      <c r="F35" s="25"/>
      <c r="G35" s="25"/>
      <c r="H35" s="26"/>
      <c r="J35" s="6"/>
      <c r="K35" s="97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9"/>
      <c r="AB35" s="6"/>
      <c r="AC35" s="6"/>
      <c r="AD35" s="6"/>
      <c r="AE35" s="6"/>
      <c r="AF35" s="6"/>
    </row>
    <row r="36" spans="1:32" ht="12.75">
      <c r="A36" s="6"/>
      <c r="B36" s="6"/>
      <c r="C36" s="6"/>
      <c r="D36" s="6"/>
      <c r="E36" s="6"/>
      <c r="F36" s="6"/>
      <c r="G36" s="6"/>
      <c r="H36" s="6"/>
      <c r="J36" s="6"/>
      <c r="K36" s="97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9"/>
      <c r="AB36" s="6"/>
      <c r="AC36" s="6"/>
      <c r="AD36" s="6"/>
      <c r="AE36" s="6"/>
      <c r="AF36" s="6"/>
    </row>
    <row r="37" spans="1:32" ht="12.75">
      <c r="A37" s="219" t="s">
        <v>191</v>
      </c>
      <c r="B37" s="219"/>
      <c r="C37" s="219"/>
      <c r="D37" s="16"/>
      <c r="E37" s="16"/>
      <c r="F37" s="16" t="s">
        <v>92</v>
      </c>
      <c r="G37" s="16"/>
      <c r="H37" s="91">
        <v>96636.99</v>
      </c>
      <c r="J37" s="6"/>
      <c r="K37" s="97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16"/>
      <c r="AB37" s="6"/>
      <c r="AC37" s="6"/>
      <c r="AD37" s="6"/>
      <c r="AE37" s="6"/>
      <c r="AF37" s="6"/>
    </row>
    <row r="38" spans="1:32" ht="12.75">
      <c r="A38" s="6"/>
      <c r="B38" s="6"/>
      <c r="C38" s="6"/>
      <c r="D38" s="16"/>
      <c r="E38" s="6"/>
      <c r="F38" s="6"/>
      <c r="G38" s="6"/>
      <c r="H38" s="1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2.75">
      <c r="A39" s="6"/>
      <c r="B39" s="6"/>
      <c r="C39" s="6"/>
      <c r="D39" s="16"/>
      <c r="E39" s="6"/>
      <c r="F39" s="6"/>
      <c r="G39" s="6"/>
      <c r="H39" s="1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2.75">
      <c r="A40" s="16" t="s">
        <v>192</v>
      </c>
      <c r="B40" s="16"/>
      <c r="C40" s="16"/>
      <c r="D40" s="16"/>
      <c r="E40" s="16"/>
      <c r="F40" s="27" t="s">
        <v>93</v>
      </c>
      <c r="G40" s="27"/>
      <c r="H40" s="91">
        <v>96636.99</v>
      </c>
      <c r="J40" s="6"/>
      <c r="K40" s="83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2.75">
      <c r="A41" s="6"/>
      <c r="B41" s="6"/>
      <c r="C41" s="6"/>
      <c r="D41" s="6"/>
      <c r="E41" s="6"/>
      <c r="F41" s="27" t="s">
        <v>94</v>
      </c>
      <c r="G41" s="27"/>
      <c r="H41" s="16">
        <v>0</v>
      </c>
      <c r="J41" s="6"/>
      <c r="K41" s="97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16"/>
      <c r="AB41" s="6"/>
      <c r="AC41" s="6"/>
      <c r="AD41" s="6"/>
      <c r="AE41" s="6"/>
      <c r="AF41" s="6"/>
    </row>
    <row r="42" spans="1:32" ht="12.75">
      <c r="A42" s="6"/>
      <c r="B42" s="6"/>
      <c r="C42" s="6"/>
      <c r="D42" s="6"/>
      <c r="E42" s="6"/>
      <c r="F42" s="28" t="s">
        <v>95</v>
      </c>
      <c r="G42" s="27"/>
      <c r="H42" s="84">
        <v>0</v>
      </c>
      <c r="J42" s="6"/>
      <c r="K42" s="97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16"/>
      <c r="AB42" s="6"/>
      <c r="AC42" s="6"/>
      <c r="AD42" s="6"/>
      <c r="AE42" s="6"/>
      <c r="AF42" s="6"/>
    </row>
    <row r="43" spans="10:32" ht="12.75">
      <c r="J43" s="6"/>
      <c r="K43" s="97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16"/>
      <c r="AB43" s="6"/>
      <c r="AC43" s="6"/>
      <c r="AD43" s="6"/>
      <c r="AE43" s="6"/>
      <c r="AF43" s="6"/>
    </row>
    <row r="44" spans="10:32" ht="12.75">
      <c r="J44" s="6"/>
      <c r="K44" s="97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16"/>
      <c r="AB44" s="6"/>
      <c r="AC44" s="6"/>
      <c r="AD44" s="6"/>
      <c r="AE44" s="6"/>
      <c r="AF44" s="6"/>
    </row>
    <row r="45" spans="10:32" ht="12.75">
      <c r="J45" s="6"/>
      <c r="K45" s="97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16"/>
      <c r="AB45" s="6"/>
      <c r="AC45" s="6"/>
      <c r="AD45" s="6"/>
      <c r="AE45" s="6"/>
      <c r="AF45" s="6"/>
    </row>
    <row r="46" spans="10:32" ht="12.75">
      <c r="J46" s="6"/>
      <c r="K46" s="97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16"/>
      <c r="AB46" s="6"/>
      <c r="AC46" s="6"/>
      <c r="AD46" s="6"/>
      <c r="AE46" s="6"/>
      <c r="AF46" s="6"/>
    </row>
    <row r="47" spans="10:32" ht="12.75">
      <c r="J47" s="6"/>
      <c r="K47" s="97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16"/>
      <c r="AB47" s="6"/>
      <c r="AC47" s="6"/>
      <c r="AD47" s="6"/>
      <c r="AE47" s="6"/>
      <c r="AF47" s="6"/>
    </row>
    <row r="48" spans="10:32" ht="12.75">
      <c r="J48" s="6"/>
      <c r="K48" s="97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16"/>
      <c r="AB48" s="6"/>
      <c r="AC48" s="6"/>
      <c r="AD48" s="6"/>
      <c r="AE48" s="6"/>
      <c r="AF48" s="6"/>
    </row>
    <row r="49" spans="1:32" ht="12.75">
      <c r="A49" t="s">
        <v>89</v>
      </c>
      <c r="E49" t="s">
        <v>90</v>
      </c>
      <c r="J49" s="6"/>
      <c r="K49" s="97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16"/>
      <c r="AB49" s="6"/>
      <c r="AC49" s="6"/>
      <c r="AD49" s="6"/>
      <c r="AE49" s="6"/>
      <c r="AF49" s="6"/>
    </row>
    <row r="50" spans="10:32" ht="12.75">
      <c r="J50" s="6"/>
      <c r="K50" s="97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16"/>
      <c r="AB50" s="6"/>
      <c r="AC50" s="6"/>
      <c r="AD50" s="6"/>
      <c r="AE50" s="6"/>
      <c r="AF50" s="6"/>
    </row>
    <row r="51" spans="10:32" ht="12.75">
      <c r="J51" s="6"/>
      <c r="K51" s="97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16"/>
      <c r="AB51" s="6"/>
      <c r="AC51" s="6"/>
      <c r="AD51" s="6"/>
      <c r="AE51" s="6"/>
      <c r="AF51" s="6"/>
    </row>
    <row r="52" spans="10:32" ht="12.75">
      <c r="J52" s="6"/>
      <c r="K52" s="97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16"/>
      <c r="AB52" s="6"/>
      <c r="AC52" s="6"/>
      <c r="AD52" s="6"/>
      <c r="AE52" s="6"/>
      <c r="AF52" s="6"/>
    </row>
    <row r="53" spans="10:32" ht="12.75">
      <c r="J53" s="6"/>
      <c r="K53" s="97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16"/>
      <c r="AB53" s="6"/>
      <c r="AC53" s="6"/>
      <c r="AD53" s="6"/>
      <c r="AE53" s="6"/>
      <c r="AF53" s="6"/>
    </row>
    <row r="54" spans="10:32" ht="12.75">
      <c r="J54" s="6"/>
      <c r="K54" s="97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16"/>
      <c r="AB54" s="6"/>
      <c r="AC54" s="6"/>
      <c r="AD54" s="6"/>
      <c r="AE54" s="6"/>
      <c r="AF54" s="6"/>
    </row>
    <row r="55" spans="10:32" ht="12.75">
      <c r="J55" s="6"/>
      <c r="K55" s="97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16"/>
      <c r="AB55" s="6"/>
      <c r="AC55" s="6"/>
      <c r="AD55" s="6"/>
      <c r="AE55" s="6"/>
      <c r="AF55" s="6"/>
    </row>
    <row r="56" spans="10:32" ht="12.75">
      <c r="J56" s="6"/>
      <c r="K56" s="97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16"/>
      <c r="AB56" s="6"/>
      <c r="AC56" s="6"/>
      <c r="AD56" s="6"/>
      <c r="AE56" s="6"/>
      <c r="AF56" s="6"/>
    </row>
    <row r="57" spans="10:32" ht="12.75">
      <c r="J57" s="6"/>
      <c r="K57" s="97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16"/>
      <c r="AB57" s="6"/>
      <c r="AC57" s="6"/>
      <c r="AD57" s="6"/>
      <c r="AE57" s="6"/>
      <c r="AF57" s="6"/>
    </row>
    <row r="58" spans="10:32" ht="12.75">
      <c r="J58" s="6"/>
      <c r="K58" s="97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16"/>
      <c r="AB58" s="6"/>
      <c r="AC58" s="6"/>
      <c r="AD58" s="6"/>
      <c r="AE58" s="6"/>
      <c r="AF58" s="6"/>
    </row>
    <row r="59" spans="10:32" ht="12.75">
      <c r="J59" s="6"/>
      <c r="K59" s="97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16"/>
      <c r="AB59" s="6"/>
      <c r="AC59" s="6"/>
      <c r="AD59" s="6"/>
      <c r="AE59" s="6"/>
      <c r="AF59" s="6"/>
    </row>
    <row r="60" spans="10:32" ht="12.75">
      <c r="J60" s="6"/>
      <c r="K60" s="97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16"/>
      <c r="AB60" s="6"/>
      <c r="AC60" s="6"/>
      <c r="AD60" s="6"/>
      <c r="AE60" s="6"/>
      <c r="AF60" s="6"/>
    </row>
    <row r="61" spans="10:32" ht="12.75"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0:32" ht="12.75">
      <c r="J62" s="6"/>
      <c r="K62" s="83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0:32" ht="12.75">
      <c r="J63" s="6"/>
      <c r="K63" s="102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9"/>
      <c r="AB63" s="6"/>
      <c r="AC63" s="6"/>
      <c r="AD63" s="6"/>
      <c r="AE63" s="6"/>
      <c r="AF63" s="6"/>
    </row>
    <row r="64" spans="10:32" ht="12.75">
      <c r="J64" s="6"/>
      <c r="K64" s="102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9"/>
      <c r="AB64" s="6"/>
      <c r="AC64" s="6"/>
      <c r="AD64" s="6"/>
      <c r="AE64" s="6"/>
      <c r="AF64" s="6"/>
    </row>
    <row r="65" spans="10:32" ht="12.75">
      <c r="J65" s="6"/>
      <c r="K65" s="102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9"/>
      <c r="AB65" s="6"/>
      <c r="AC65" s="6"/>
      <c r="AD65" s="6"/>
      <c r="AE65" s="6"/>
      <c r="AF65" s="6"/>
    </row>
    <row r="66" spans="10:32" ht="12.75">
      <c r="J66" s="6"/>
      <c r="K66" s="102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9"/>
      <c r="AB66" s="6"/>
      <c r="AC66" s="6"/>
      <c r="AD66" s="6"/>
      <c r="AE66" s="6"/>
      <c r="AF66" s="6"/>
    </row>
    <row r="67" spans="10:32" ht="12.75">
      <c r="J67" s="6"/>
      <c r="K67" s="102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9"/>
      <c r="AB67" s="6"/>
      <c r="AC67" s="6"/>
      <c r="AD67" s="6"/>
      <c r="AE67" s="6"/>
      <c r="AF67" s="6"/>
    </row>
    <row r="68" spans="10:32" ht="12.75">
      <c r="J68" s="6"/>
      <c r="K68" s="102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9"/>
      <c r="AB68" s="6"/>
      <c r="AC68" s="6"/>
      <c r="AD68" s="6"/>
      <c r="AE68" s="6"/>
      <c r="AF68" s="6"/>
    </row>
    <row r="69" spans="10:32" ht="12.75">
      <c r="J69" s="6"/>
      <c r="K69" s="102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9"/>
      <c r="AB69" s="6"/>
      <c r="AC69" s="6"/>
      <c r="AD69" s="6"/>
      <c r="AE69" s="6"/>
      <c r="AF69" s="6"/>
    </row>
    <row r="70" spans="10:32" ht="12.75">
      <c r="J70" s="6"/>
      <c r="K70" s="102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9"/>
      <c r="AB70" s="6"/>
      <c r="AC70" s="6"/>
      <c r="AD70" s="6"/>
      <c r="AE70" s="6"/>
      <c r="AF70" s="6"/>
    </row>
    <row r="71" spans="10:32" ht="12.75">
      <c r="J71" s="6"/>
      <c r="K71" s="102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9"/>
      <c r="AB71" s="6"/>
      <c r="AC71" s="6"/>
      <c r="AD71" s="6"/>
      <c r="AE71" s="6"/>
      <c r="AF71" s="6"/>
    </row>
    <row r="72" spans="10:32" ht="12.75">
      <c r="J72" s="6"/>
      <c r="K72" s="97"/>
      <c r="L72" s="103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16"/>
      <c r="AB72" s="6"/>
      <c r="AC72" s="6"/>
      <c r="AD72" s="6"/>
      <c r="AE72" s="6"/>
      <c r="AF72" s="6"/>
    </row>
    <row r="73" spans="10:32" ht="12.75"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104"/>
      <c r="AC73" s="105"/>
      <c r="AD73" s="6"/>
      <c r="AE73" s="6"/>
      <c r="AF73" s="6"/>
    </row>
    <row r="74" spans="10:32" ht="12.75"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106"/>
      <c r="AC74" s="81"/>
      <c r="AD74" s="6"/>
      <c r="AE74" s="6"/>
      <c r="AF74" s="6"/>
    </row>
    <row r="75" spans="10:32" ht="12.75">
      <c r="J75" s="6"/>
      <c r="K75" s="1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107"/>
      <c r="AC75" s="94"/>
      <c r="AD75" s="6"/>
      <c r="AE75" s="6"/>
      <c r="AF75" s="6"/>
    </row>
    <row r="76" spans="10:32" ht="12.75">
      <c r="J76" s="6"/>
      <c r="K76" s="83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16"/>
      <c r="AB76" s="108"/>
      <c r="AC76" s="109"/>
      <c r="AD76" s="6"/>
      <c r="AE76" s="6"/>
      <c r="AF76" s="6"/>
    </row>
    <row r="77" spans="10:32" ht="12.75">
      <c r="J77" s="6"/>
      <c r="K77" s="97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9"/>
      <c r="AB77" s="110"/>
      <c r="AC77" s="111"/>
      <c r="AD77" s="6"/>
      <c r="AE77" s="6"/>
      <c r="AF77" s="6"/>
    </row>
    <row r="78" spans="10:32" ht="12.75">
      <c r="J78" s="6"/>
      <c r="K78" s="97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9"/>
      <c r="AB78" s="110"/>
      <c r="AC78" s="111"/>
      <c r="AD78" s="6"/>
      <c r="AE78" s="6"/>
      <c r="AF78" s="6"/>
    </row>
    <row r="79" spans="10:32" ht="12.75">
      <c r="J79" s="6"/>
      <c r="K79" s="97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9"/>
      <c r="AB79" s="110"/>
      <c r="AC79" s="111"/>
      <c r="AD79" s="6"/>
      <c r="AE79" s="6"/>
      <c r="AF79" s="6"/>
    </row>
    <row r="80" spans="10:32" ht="12.75">
      <c r="J80" s="6"/>
      <c r="K80" s="97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9"/>
      <c r="AB80" s="110"/>
      <c r="AC80" s="111"/>
      <c r="AD80" s="6"/>
      <c r="AE80" s="6"/>
      <c r="AF80" s="6"/>
    </row>
    <row r="81" spans="10:32" ht="12.75">
      <c r="J81" s="6"/>
      <c r="K81" s="97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9"/>
      <c r="AB81" s="110"/>
      <c r="AC81" s="111"/>
      <c r="AD81" s="6"/>
      <c r="AE81" s="6"/>
      <c r="AF81" s="6"/>
    </row>
    <row r="82" spans="10:32" ht="12.75">
      <c r="J82" s="6"/>
      <c r="K82" s="97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9"/>
      <c r="AB82" s="110"/>
      <c r="AC82" s="111"/>
      <c r="AD82" s="6"/>
      <c r="AE82" s="6"/>
      <c r="AF82" s="6"/>
    </row>
    <row r="83" spans="10:32" ht="12.75"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216"/>
      <c r="AE83" s="216"/>
      <c r="AF83" s="216"/>
    </row>
    <row r="84" spans="10:32" ht="12.75"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94"/>
      <c r="AE84" s="94"/>
      <c r="AF84" s="94"/>
    </row>
    <row r="85" spans="10:32" ht="12.75">
      <c r="J85" s="6"/>
      <c r="K85" s="83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94"/>
      <c r="AE85" s="112"/>
      <c r="AF85" s="112"/>
    </row>
    <row r="86" spans="10:32" ht="12.75">
      <c r="J86" s="6"/>
      <c r="K86" s="83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16"/>
      <c r="AB86" s="108"/>
      <c r="AC86" s="113"/>
      <c r="AD86" s="113"/>
      <c r="AE86" s="113"/>
      <c r="AF86" s="113"/>
    </row>
    <row r="87" spans="10:32" ht="12.75">
      <c r="J87" s="6"/>
      <c r="K87" s="97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16"/>
      <c r="AB87" s="108"/>
      <c r="AC87" s="113"/>
      <c r="AD87" s="113"/>
      <c r="AE87" s="113"/>
      <c r="AF87" s="113"/>
    </row>
    <row r="88" spans="10:32" ht="12.75">
      <c r="J88" s="6"/>
      <c r="K88" s="97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9"/>
      <c r="AB88" s="110"/>
      <c r="AC88" s="111"/>
      <c r="AD88" s="111"/>
      <c r="AE88" s="111"/>
      <c r="AF88" s="111"/>
    </row>
    <row r="89" spans="10:32" ht="12.75">
      <c r="J89" s="6"/>
      <c r="K89" s="97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9"/>
      <c r="AB89" s="110"/>
      <c r="AC89" s="111"/>
      <c r="AD89" s="111"/>
      <c r="AE89" s="111"/>
      <c r="AF89" s="111"/>
    </row>
    <row r="90" spans="10:32" ht="12.75">
      <c r="J90" s="6"/>
      <c r="K90" s="97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9"/>
      <c r="AB90" s="110"/>
      <c r="AC90" s="111"/>
      <c r="AD90" s="111"/>
      <c r="AE90" s="111"/>
      <c r="AF90" s="111"/>
    </row>
    <row r="91" spans="10:32" ht="12.75">
      <c r="J91" s="6"/>
      <c r="K91" s="97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9"/>
      <c r="AB91" s="110"/>
      <c r="AC91" s="111"/>
      <c r="AD91" s="111"/>
      <c r="AE91" s="111"/>
      <c r="AF91" s="111"/>
    </row>
    <row r="92" spans="10:32" ht="12.75">
      <c r="J92" s="6"/>
      <c r="K92" s="97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9"/>
      <c r="AB92" s="110"/>
      <c r="AC92" s="111"/>
      <c r="AD92" s="111"/>
      <c r="AE92" s="111"/>
      <c r="AF92" s="111"/>
    </row>
    <row r="93" spans="10:32" ht="12.75">
      <c r="J93" s="6"/>
      <c r="K93" s="97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9"/>
      <c r="AB93" s="110"/>
      <c r="AC93" s="111"/>
      <c r="AD93" s="111"/>
      <c r="AE93" s="111"/>
      <c r="AF93" s="111"/>
    </row>
    <row r="94" spans="10:32" ht="12.75">
      <c r="J94" s="6"/>
      <c r="K94" s="97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9"/>
      <c r="AB94" s="110"/>
      <c r="AC94" s="111"/>
      <c r="AD94" s="111"/>
      <c r="AE94" s="111"/>
      <c r="AF94" s="111"/>
    </row>
    <row r="95" spans="10:32" ht="12.75">
      <c r="J95" s="6"/>
      <c r="K95" s="97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9"/>
      <c r="AB95" s="110"/>
      <c r="AC95" s="111"/>
      <c r="AD95" s="111"/>
      <c r="AE95" s="111"/>
      <c r="AF95" s="111"/>
    </row>
    <row r="96" spans="10:32" ht="12.75">
      <c r="J96" s="6"/>
      <c r="K96" s="97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9"/>
      <c r="AB96" s="110"/>
      <c r="AC96" s="111"/>
      <c r="AD96" s="111"/>
      <c r="AE96" s="111"/>
      <c r="AF96" s="111"/>
    </row>
    <row r="97" spans="10:32" ht="12.75">
      <c r="J97" s="6"/>
      <c r="K97" s="97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9"/>
      <c r="AB97" s="110"/>
      <c r="AC97" s="111"/>
      <c r="AD97" s="111"/>
      <c r="AE97" s="111"/>
      <c r="AF97" s="111"/>
    </row>
    <row r="98" spans="10:32" ht="12.75">
      <c r="J98" s="6"/>
      <c r="K98" s="97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9"/>
      <c r="AB98" s="110"/>
      <c r="AC98" s="111"/>
      <c r="AD98" s="111"/>
      <c r="AE98" s="111"/>
      <c r="AF98" s="111"/>
    </row>
    <row r="99" spans="10:32" ht="12.75">
      <c r="J99" s="6"/>
      <c r="K99" s="97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9"/>
      <c r="AB99" s="110"/>
      <c r="AC99" s="111"/>
      <c r="AD99" s="111"/>
      <c r="AE99" s="111"/>
      <c r="AF99" s="111"/>
    </row>
    <row r="100" spans="10:32" ht="12.75">
      <c r="J100" s="6"/>
      <c r="K100" s="97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9"/>
      <c r="AB100" s="110"/>
      <c r="AC100" s="111"/>
      <c r="AD100" s="111"/>
      <c r="AE100" s="111"/>
      <c r="AF100" s="111"/>
    </row>
    <row r="101" spans="10:32" ht="12.75">
      <c r="J101" s="6"/>
      <c r="K101" s="97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9"/>
      <c r="AB101" s="110"/>
      <c r="AC101" s="111"/>
      <c r="AD101" s="111"/>
      <c r="AE101" s="111"/>
      <c r="AF101" s="111"/>
    </row>
    <row r="102" spans="10:32" ht="12.75">
      <c r="J102" s="6"/>
      <c r="K102" s="97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9"/>
      <c r="AB102" s="110"/>
      <c r="AC102" s="111"/>
      <c r="AD102" s="111"/>
      <c r="AE102" s="111"/>
      <c r="AF102" s="111"/>
    </row>
    <row r="103" spans="10:32" ht="12.75">
      <c r="J103" s="6"/>
      <c r="K103" s="97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9"/>
      <c r="AB103" s="110"/>
      <c r="AC103" s="111"/>
      <c r="AD103" s="111"/>
      <c r="AE103" s="111"/>
      <c r="AF103" s="111"/>
    </row>
    <row r="104" spans="10:32" ht="12.75">
      <c r="J104" s="6"/>
      <c r="K104" s="97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9"/>
      <c r="AB104" s="110"/>
      <c r="AC104" s="111"/>
      <c r="AD104" s="111"/>
      <c r="AE104" s="111"/>
      <c r="AF104" s="111"/>
    </row>
    <row r="105" spans="10:32" ht="12.75">
      <c r="J105" s="6"/>
      <c r="K105" s="97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9"/>
      <c r="AB105" s="110"/>
      <c r="AC105" s="111"/>
      <c r="AD105" s="111"/>
      <c r="AE105" s="111"/>
      <c r="AF105" s="111"/>
    </row>
    <row r="106" spans="10:32" ht="12.75">
      <c r="J106" s="6"/>
      <c r="K106" s="97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9"/>
      <c r="AB106" s="110"/>
      <c r="AC106" s="111"/>
      <c r="AD106" s="111"/>
      <c r="AE106" s="111"/>
      <c r="AF106" s="111"/>
    </row>
    <row r="107" spans="10:32" ht="12.75">
      <c r="J107" s="6"/>
      <c r="K107" s="97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9"/>
      <c r="AB107" s="110"/>
      <c r="AC107" s="111"/>
      <c r="AD107" s="111"/>
      <c r="AE107" s="111"/>
      <c r="AF107" s="111"/>
    </row>
    <row r="108" spans="10:32" ht="12.75"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0:32" ht="12.75"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0:32" ht="12.75"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</sheetData>
  <sheetProtection/>
  <mergeCells count="8">
    <mergeCell ref="M11:AA11"/>
    <mergeCell ref="AD83:AF83"/>
    <mergeCell ref="A10:B10"/>
    <mergeCell ref="A2:H2"/>
    <mergeCell ref="A4:H4"/>
    <mergeCell ref="A6:H6"/>
    <mergeCell ref="A7:H7"/>
    <mergeCell ref="A37:C37"/>
  </mergeCells>
  <printOptions/>
  <pageMargins left="0.2755905511811024" right="0.35433070866141736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 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pavlinak</dc:creator>
  <cp:keywords/>
  <dc:description/>
  <cp:lastModifiedBy>WORK</cp:lastModifiedBy>
  <cp:lastPrinted>2019-03-29T12:56:40Z</cp:lastPrinted>
  <dcterms:created xsi:type="dcterms:W3CDTF">2009-11-17T14:20:56Z</dcterms:created>
  <dcterms:modified xsi:type="dcterms:W3CDTF">2019-04-30T12:19:17Z</dcterms:modified>
  <cp:category/>
  <cp:version/>
  <cp:contentType/>
  <cp:contentStatus/>
</cp:coreProperties>
</file>