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<sst xmlns="http://schemas.openxmlformats.org/spreadsheetml/2006/main" count="3113" uniqueCount="2075">
  <si>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</si>
  <si>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</si>
  <si>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</si>
  <si>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</si>
  <si>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</si>
  <si>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</si>
  <si>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</si>
  <si>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</si>
  <si>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</si>
  <si>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</si>
  <si>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</si>
  <si>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</si>
  <si>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</si>
  <si>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</si>
  <si>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</si>
  <si>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</si>
  <si>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</si>
  <si>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</si>
  <si>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</si>
  <si>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</si>
  <si>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</si>
  <si>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</si>
  <si>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</si>
  <si>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</si>
  <si>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</si>
  <si>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</si>
  <si>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</si>
  <si>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</si>
  <si>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</si>
  <si>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</si>
  <si>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</si>
  <si>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</si>
  <si>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</si>
  <si>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</si>
  <si>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</si>
  <si>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</si>
  <si>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</si>
  <si>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</si>
  <si>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</si>
  <si>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</si>
  <si>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</si>
  <si>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</si>
  <si>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</si>
  <si>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</si>
  <si>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</si>
  <si>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</si>
  <si>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</si>
  <si>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</si>
  <si>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</si>
  <si>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</si>
  <si>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</si>
  <si>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</si>
  <si>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</si>
  <si>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</si>
  <si>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</si>
  <si>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</si>
  <si>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</si>
  <si>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</si>
  <si>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</si>
  <si>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</si>
  <si>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</si>
  <si>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</si>
  <si>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</si>
  <si>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</si>
  <si>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</si>
  <si>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</si>
  <si>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</si>
  <si>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</si>
  <si>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</si>
  <si>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</si>
  <si>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</si>
  <si>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</si>
  <si>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</si>
  <si>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</si>
  <si>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</si>
  <si>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</si>
  <si>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</si>
  <si>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</si>
  <si>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</si>
  <si>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</si>
  <si>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</si>
  <si>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</si>
  <si>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</si>
  <si>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</si>
  <si>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</si>
  <si>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</si>
  <si>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</si>
  <si>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</si>
  <si>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</si>
  <si>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</si>
  <si>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</si>
  <si>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</si>
  <si>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</si>
  <si>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</si>
  <si>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</si>
  <si>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</si>
  <si>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</si>
  <si>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</si>
  <si>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</si>
  <si>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</si>
  <si>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</si>
  <si>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</si>
  <si>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</si>
  <si>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</si>
  <si>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</si>
  <si>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</si>
  <si>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</si>
  <si>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</si>
  <si>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</si>
  <si>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</si>
  <si>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</si>
  <si>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</si>
  <si>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</si>
  <si>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</si>
  <si>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</si>
  <si>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</si>
  <si>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</si>
  <si>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</si>
  <si>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</si>
  <si>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</si>
  <si>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</si>
  <si>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</si>
  <si>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</si>
  <si>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</si>
  <si>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</si>
  <si>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</si>
  <si>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</si>
  <si>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</si>
  <si>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</si>
  <si>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</si>
  <si>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</si>
  <si>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</si>
  <si>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</si>
  <si>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</si>
  <si>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</si>
  <si>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</si>
  <si>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</si>
  <si>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</si>
  <si>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</si>
  <si>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</si>
  <si>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</si>
  <si>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</si>
  <si>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</si>
  <si>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</si>
  <si>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</si>
  <si>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</si>
  <si>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</si>
  <si>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</si>
  <si>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</si>
  <si>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</si>
  <si>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</si>
  <si>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</si>
  <si>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</si>
  <si>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</si>
  <si>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</si>
  <si>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</si>
  <si>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</si>
  <si>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</si>
  <si>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</si>
  <si>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</si>
  <si>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</si>
  <si>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</si>
  <si>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</si>
  <si>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</si>
  <si>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</si>
  <si>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</si>
  <si>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</si>
  <si>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</si>
  <si>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</si>
  <si>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</si>
  <si>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</si>
  <si>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</si>
  <si>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</si>
  <si>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</si>
  <si>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</si>
  <si>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</si>
  <si>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</si>
  <si>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</si>
  <si>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</si>
  <si>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</si>
  <si>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</si>
  <si>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</si>
  <si>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</si>
  <si>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</si>
  <si>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</si>
  <si>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</si>
  <si>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</si>
  <si>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</si>
  <si>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</si>
  <si>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</si>
  <si>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</si>
  <si>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</si>
  <si>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</si>
  <si>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</si>
  <si>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</si>
  <si>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</si>
  <si>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</si>
  <si>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</si>
  <si>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</si>
  <si>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</si>
  <si>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</si>
  <si>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</si>
  <si>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</si>
  <si>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</si>
  <si>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</si>
  <si>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</si>
  <si>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</si>
  <si>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</si>
  <si>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</si>
  <si>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</si>
  <si>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</si>
  <si>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</si>
  <si>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</si>
  <si>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</si>
  <si>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</si>
  <si>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</si>
  <si>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</si>
  <si>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</si>
  <si>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</si>
  <si>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</si>
  <si>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</si>
  <si>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</si>
  <si>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</si>
  <si>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</si>
  <si>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</si>
  <si>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</si>
  <si>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</si>
  <si>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</si>
  <si>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</si>
  <si>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</si>
  <si>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</si>
  <si>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</si>
  <si>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</si>
  <si>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</si>
  <si>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</si>
  <si>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</si>
  <si>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</si>
  <si>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</si>
  <si>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</si>
  <si>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</si>
  <si>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</si>
  <si>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</si>
  <si>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</si>
  <si>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</si>
  <si>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</si>
  <si>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</si>
  <si>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</si>
  <si>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</si>
  <si>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</si>
  <si>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</si>
  <si>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</si>
  <si>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</si>
  <si>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</si>
  <si>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</si>
  <si>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</si>
  <si>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</si>
  <si>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</si>
  <si>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</si>
  <si>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</si>
  <si>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</si>
  <si>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</si>
  <si>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</si>
  <si>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</si>
  <si>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</si>
  <si>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</si>
  <si>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</si>
  <si>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</si>
  <si>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</si>
  <si>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</si>
  <si>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</si>
  <si>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</si>
  <si>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</si>
  <si>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</si>
  <si>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</si>
  <si>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</si>
  <si>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</si>
  <si>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</si>
  <si>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</si>
  <si>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</si>
  <si>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</si>
  <si>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</si>
  <si>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</si>
  <si>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</si>
  <si>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</si>
  <si>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</si>
  <si>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</si>
  <si>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</si>
  <si>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</si>
  <si>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</si>
  <si>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</si>
  <si>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</si>
  <si>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</si>
  <si>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</si>
  <si>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</si>
  <si>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</si>
  <si>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</si>
  <si>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</si>
  <si>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</si>
  <si>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</si>
  <si>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</si>
  <si>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</si>
  <si>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</si>
  <si>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</si>
  <si>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</si>
  <si>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</si>
  <si>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</si>
  <si>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</si>
  <si>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</si>
  <si>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</si>
  <si>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</si>
  <si>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</si>
  <si>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</si>
  <si>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</si>
  <si>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</si>
  <si>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</si>
  <si>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</si>
  <si>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</si>
  <si>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</si>
  <si>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</si>
  <si>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</si>
  <si>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</si>
  <si>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</si>
  <si>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</si>
  <si>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</si>
  <si>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</si>
  <si>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</si>
  <si>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</si>
  <si>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</si>
  <si>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</si>
  <si>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</si>
  <si>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</si>
  <si>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</si>
  <si>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</si>
  <si>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</si>
  <si>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</si>
  <si>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</si>
  <si>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</si>
  <si>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</si>
  <si>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</si>
  <si>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</si>
  <si>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</si>
  <si>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</si>
  <si>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</si>
  <si>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</si>
  <si>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</si>
  <si>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</si>
  <si>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</si>
  <si>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</si>
  <si>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</si>
  <si>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</si>
  <si>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</si>
  <si>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</si>
  <si>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</si>
  <si>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</si>
  <si>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</si>
  <si>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</si>
  <si>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</si>
  <si>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</si>
  <si>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</si>
  <si>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</si>
  <si>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</si>
  <si>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</si>
  <si>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</si>
  <si>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</si>
  <si>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</si>
  <si>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</si>
  <si>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</si>
  <si>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</si>
  <si>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</si>
  <si>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</si>
  <si>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</si>
  <si>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</si>
  <si>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</si>
  <si>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</si>
  <si>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</si>
  <si>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</si>
  <si>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</si>
  <si>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</si>
  <si>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</si>
  <si>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</si>
  <si>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</si>
  <si>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</si>
  <si>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</si>
  <si>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</si>
  <si>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</si>
  <si>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</si>
  <si>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</si>
  <si>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</si>
  <si>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</si>
  <si>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</si>
  <si>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</si>
  <si>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</si>
  <si>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</si>
  <si>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</si>
  <si>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</si>
  <si>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</si>
  <si>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</si>
  <si>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</si>
  <si>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</si>
  <si>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</si>
  <si>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</si>
  <si>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</si>
  <si>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</si>
  <si>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</si>
  <si>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</si>
  <si>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</si>
  <si>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</si>
  <si>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</si>
  <si>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</si>
  <si>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</si>
  <si>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</si>
  <si>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</si>
  <si>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</si>
  <si>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</si>
  <si>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</si>
  <si>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</si>
  <si>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</si>
  <si>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</si>
  <si>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</si>
  <si>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</si>
  <si>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</si>
  <si>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</si>
  <si>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</si>
  <si>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</si>
  <si>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</si>
  <si>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</si>
  <si>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</si>
  <si>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</si>
  <si>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</si>
  <si>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</si>
  <si>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</si>
  <si>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</si>
  <si>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</si>
  <si>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</si>
  <si>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</si>
  <si>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</si>
  <si>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</si>
  <si>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</si>
  <si>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</si>
  <si>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</si>
  <si>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</si>
  <si>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</si>
  <si>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</si>
  <si>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</si>
  <si>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</si>
  <si>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</si>
  <si>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</si>
  <si>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</si>
  <si>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</si>
  <si>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</si>
  <si>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</si>
  <si>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</si>
  <si>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</si>
  <si>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</si>
  <si>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</si>
  <si>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</si>
  <si>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</si>
  <si>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</si>
  <si>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</si>
  <si>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</si>
  <si>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</si>
  <si>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</si>
  <si>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</si>
  <si>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</si>
  <si>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</si>
  <si>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</si>
  <si>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</si>
  <si>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</si>
  <si>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</si>
  <si>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</si>
  <si>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</si>
  <si>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</si>
  <si>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</si>
  <si>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</si>
  <si>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</si>
  <si>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</si>
  <si>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</si>
  <si>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</si>
  <si>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</si>
  <si>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</si>
  <si>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</si>
  <si>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</si>
  <si>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</si>
  <si>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</si>
  <si>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</si>
  <si>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</si>
  <si>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</si>
  <si>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</si>
  <si>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</si>
  <si>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</si>
  <si>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</si>
  <si>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</si>
  <si>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</si>
  <si>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</si>
  <si>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</si>
  <si>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</si>
  <si>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</si>
  <si>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</si>
  <si>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</si>
  <si>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</si>
  <si>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</si>
  <si>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</si>
  <si>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</si>
  <si>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</si>
  <si>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</si>
  <si>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</si>
  <si>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</si>
  <si>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</si>
  <si>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</si>
  <si>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</si>
  <si>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</si>
  <si>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</si>
  <si>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</si>
  <si>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</si>
  <si>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</si>
  <si>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</si>
  <si>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</si>
  <si>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</si>
  <si>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</si>
  <si>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</si>
  <si>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</si>
  <si>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</si>
  <si>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</si>
  <si>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</si>
  <si>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</si>
  <si>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</si>
  <si>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</si>
  <si>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</si>
  <si>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</si>
  <si>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</si>
  <si>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</si>
  <si>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</si>
  <si>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</si>
  <si>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</si>
  <si>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</si>
  <si>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</si>
  <si>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</si>
  <si>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</si>
  <si>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</si>
  <si>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</si>
  <si>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</si>
  <si>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</si>
  <si>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</si>
  <si>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</si>
  <si>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</si>
  <si>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</si>
  <si>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</si>
  <si>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</si>
  <si>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</si>
  <si>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</si>
  <si>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</si>
  <si>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</si>
  <si>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</si>
  <si>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</si>
  <si>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</si>
  <si>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</si>
  <si>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</si>
  <si>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</si>
  <si>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</si>
  <si>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</si>
  <si>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</si>
  <si>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</si>
  <si>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</si>
  <si>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</si>
  <si>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</si>
  <si>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</si>
  <si>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</si>
  <si>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</si>
  <si>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</si>
  <si>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</si>
  <si>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</si>
  <si>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</si>
  <si>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</si>
  <si>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</si>
  <si>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</si>
  <si>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</si>
  <si>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</si>
  <si>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</si>
  <si>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</si>
  <si>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</si>
  <si>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</si>
  <si>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</si>
  <si>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</si>
  <si>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</si>
  <si>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</si>
  <si>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</si>
  <si>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</si>
  <si>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</si>
  <si>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</si>
  <si>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</si>
  <si>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</si>
  <si>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</si>
  <si>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</si>
  <si>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</si>
  <si>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</si>
  <si>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</si>
  <si>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</si>
  <si>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</si>
  <si>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</si>
  <si>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</si>
  <si>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</si>
  <si>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</si>
  <si>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</si>
  <si>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</si>
  <si>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</si>
  <si>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</si>
  <si>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</si>
  <si>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</si>
  <si>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</si>
  <si>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</si>
  <si>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</si>
  <si>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</si>
  <si>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</si>
  <si>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</si>
  <si>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</si>
  <si>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</si>
  <si>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</si>
  <si>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</si>
  <si>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</si>
  <si>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</si>
  <si>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</si>
  <si>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</si>
  <si>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</si>
  <si>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</si>
  <si>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</si>
  <si>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</si>
  <si>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</si>
  <si>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</si>
  <si>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</si>
  <si>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</si>
  <si>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</si>
  <si>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</si>
  <si>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</si>
  <si>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</si>
  <si>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</si>
  <si>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</si>
  <si>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</si>
  <si>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</si>
  <si>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</si>
  <si>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</si>
  <si>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</si>
  <si>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</si>
  <si>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</si>
  <si>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</si>
  <si>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</si>
  <si>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</si>
  <si>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</si>
  <si>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</si>
  <si>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</si>
  <si>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</si>
  <si>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</si>
  <si>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</si>
  <si>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</si>
  <si>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</si>
  <si>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</si>
  <si>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</si>
  <si>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</si>
  <si>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</si>
  <si>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</si>
  <si>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</si>
  <si>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</si>
  <si>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</si>
  <si>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</si>
  <si>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</si>
  <si>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</si>
  <si>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</si>
  <si>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</si>
  <si>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</si>
  <si>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</si>
  <si>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</si>
  <si>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</si>
  <si>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</si>
  <si>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</si>
  <si>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</si>
  <si>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</si>
  <si>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</si>
  <si>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</si>
  <si>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</si>
  <si>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</si>
  <si>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</si>
  <si>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</si>
  <si>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</si>
  <si>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</si>
  <si>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</si>
  <si>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</si>
  <si>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</si>
  <si>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</si>
  <si>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</si>
  <si>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</si>
  <si>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</si>
  <si>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</si>
  <si>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</si>
  <si>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</si>
  <si>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</si>
  <si>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</si>
  <si>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</si>
  <si>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</si>
  <si>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</si>
  <si>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</si>
  <si>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</si>
  <si>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</si>
  <si>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</si>
  <si>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</si>
  <si>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</si>
  <si>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</si>
  <si>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</si>
  <si>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</si>
  <si>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</si>
  <si>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</si>
  <si>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</si>
  <si>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</si>
  <si>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</si>
  <si>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</si>
  <si>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</si>
  <si>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</si>
  <si>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</si>
  <si>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</si>
  <si>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</si>
  <si>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</si>
  <si>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</si>
  <si>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</si>
  <si>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</si>
  <si>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</si>
  <si>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</si>
  <si>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</si>
  <si>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</si>
  <si>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</si>
  <si>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</si>
  <si>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</si>
  <si>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</si>
  <si>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</si>
  <si>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</si>
  <si>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</si>
  <si>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</si>
  <si>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</si>
  <si>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</si>
  <si>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</si>
  <si>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</si>
  <si>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</si>
  <si>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</si>
  <si>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</si>
  <si>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</si>
  <si>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</si>
  <si>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</si>
  <si>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</si>
  <si>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</si>
  <si>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</si>
  <si>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</si>
  <si>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</si>
  <si>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</si>
  <si>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</si>
  <si>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</si>
  <si>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</si>
  <si>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</si>
  <si>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</si>
  <si>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</si>
  <si>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</si>
  <si>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</si>
  <si>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</si>
  <si>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</si>
  <si>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</si>
  <si>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</si>
  <si>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</si>
  <si>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</si>
  <si>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</si>
  <si>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</si>
  <si>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</si>
  <si>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</si>
  <si>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</si>
  <si>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</si>
  <si>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</si>
  <si>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</si>
  <si>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</si>
  <si>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</si>
  <si>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</si>
  <si>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</si>
  <si>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</si>
  <si>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</si>
  <si>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</si>
  <si>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</si>
  <si>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</si>
  <si>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</si>
  <si>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</si>
  <si>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</si>
  <si>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</si>
  <si>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</si>
  <si>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</si>
  <si>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</si>
  <si>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</si>
  <si>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</si>
  <si>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</si>
  <si>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</si>
  <si>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</si>
  <si>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</si>
  <si>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</si>
  <si>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</si>
  <si>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</si>
  <si>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</si>
  <si>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</si>
  <si>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</si>
  <si>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</si>
  <si>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</si>
  <si>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</si>
  <si>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</si>
  <si>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</si>
  <si>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</si>
  <si>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</si>
  <si>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</si>
  <si>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</si>
  <si>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</si>
  <si>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</si>
  <si>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</si>
  <si>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</si>
  <si>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</si>
  <si>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</si>
  <si>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</si>
  <si>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</si>
  <si>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</si>
  <si>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</si>
  <si>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</si>
  <si>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</si>
  <si>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</si>
  <si>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</si>
  <si>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</si>
  <si>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</si>
  <si>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</si>
  <si>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</si>
  <si>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</si>
  <si>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</si>
  <si>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</si>
  <si>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</si>
  <si>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</si>
  <si>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</si>
  <si>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</si>
  <si>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</si>
  <si>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</si>
  <si>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</si>
  <si>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</si>
  <si>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</si>
  <si>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</si>
  <si>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</si>
  <si>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</si>
  <si>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</si>
  <si>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</si>
  <si>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</si>
  <si>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</si>
  <si>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</si>
  <si>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</si>
  <si>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</si>
  <si>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</si>
  <si>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</si>
  <si>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</si>
  <si>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</si>
  <si>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</si>
  <si>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</si>
  <si>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</si>
  <si>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</si>
  <si>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</si>
  <si>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</si>
  <si>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</si>
  <si>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</si>
  <si>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</si>
  <si>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</si>
  <si>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</si>
  <si>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</si>
  <si>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</si>
  <si>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</si>
  <si>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</si>
  <si>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</si>
  <si>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</si>
  <si>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</si>
  <si>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</si>
  <si>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</si>
  <si>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</si>
  <si>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</si>
  <si>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</si>
  <si>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</si>
  <si>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</si>
  <si>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</si>
  <si>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</si>
  <si>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</si>
  <si>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</si>
  <si>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</si>
  <si>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</si>
  <si>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</si>
  <si>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</si>
  <si>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</si>
  <si>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</si>
  <si>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</si>
  <si>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</si>
  <si>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</si>
  <si>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</si>
  <si>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</si>
  <si>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</si>
  <si>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</si>
  <si>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</si>
  <si>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</si>
  <si>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</si>
  <si>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</si>
  <si>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</si>
  <si>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</si>
  <si>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</si>
  <si>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</si>
  <si>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</si>
  <si>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</si>
  <si>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</si>
  <si>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</si>
  <si>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</si>
  <si>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</si>
  <si>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</si>
  <si>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</si>
  <si>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</si>
  <si>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</si>
  <si>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</si>
  <si>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</si>
  <si>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</si>
  <si>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</si>
  <si>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</si>
  <si>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</si>
  <si>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</si>
  <si>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</si>
  <si>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</si>
  <si>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</si>
  <si>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</si>
  <si>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</si>
  <si>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</si>
  <si>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</si>
  <si>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</si>
  <si>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</si>
  <si>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</si>
  <si>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</si>
  <si>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</si>
  <si>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</si>
  <si>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</si>
  <si>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</si>
  <si>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</si>
  <si>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</si>
  <si>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</si>
  <si>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</si>
  <si>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</si>
  <si>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</si>
  <si>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</si>
  <si>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</si>
  <si>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</si>
  <si>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</si>
  <si>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</si>
  <si>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</si>
  <si>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</si>
  <si>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</si>
  <si>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</si>
  <si>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</si>
  <si>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</si>
  <si>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</si>
  <si>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</si>
  <si>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</si>
  <si>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</si>
  <si>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</si>
  <si>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</si>
  <si>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</si>
  <si>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</si>
  <si>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</si>
  <si>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</si>
  <si>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</si>
  <si>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</si>
  <si>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</si>
  <si>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</si>
  <si>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</si>
  <si>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</si>
  <si>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</si>
  <si>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</si>
  <si>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</si>
  <si>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</si>
  <si>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</si>
  <si>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</si>
  <si>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</si>
  <si>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</si>
  <si>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</si>
  <si>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</si>
  <si>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</si>
  <si>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</si>
  <si>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</si>
  <si>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</si>
  <si>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</si>
  <si>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</si>
  <si>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</si>
  <si>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</si>
  <si>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</si>
  <si>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</si>
  <si>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</si>
  <si>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</si>
  <si>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</si>
  <si>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</si>
  <si>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</si>
  <si>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</si>
  <si>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</si>
  <si>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</si>
  <si>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</si>
  <si>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</si>
  <si>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</si>
  <si>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</si>
  <si>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</si>
  <si>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</si>
  <si>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</si>
  <si>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</si>
  <si>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</si>
  <si>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</si>
  <si>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</si>
  <si>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</si>
  <si>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</si>
  <si>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</si>
  <si>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</si>
  <si>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</si>
  <si>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</si>
  <si>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</si>
  <si>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</si>
  <si>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</si>
  <si>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</si>
  <si>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</si>
  <si>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</si>
  <si>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</si>
  <si>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</si>
  <si>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</si>
  <si>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</si>
  <si>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</si>
  <si>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</si>
  <si>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</si>
  <si>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</si>
  <si>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</si>
  <si>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</si>
  <si>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</si>
  <si>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</si>
  <si>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</si>
  <si>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</si>
  <si>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</si>
  <si>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</si>
  <si>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</si>
  <si>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</si>
  <si>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</si>
  <si>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</si>
  <si>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</si>
  <si>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</si>
  <si>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</si>
  <si>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</si>
  <si>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</si>
  <si>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</si>
  <si>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</si>
  <si>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</si>
  <si>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</si>
  <si>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</si>
  <si>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</si>
  <si>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</si>
  <si>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</si>
  <si>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</si>
  <si>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</si>
  <si>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</si>
  <si>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</si>
  <si>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</si>
  <si>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</si>
  <si>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</si>
  <si>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</si>
  <si>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</si>
  <si>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</si>
  <si>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</si>
  <si>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</si>
  <si>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</si>
  <si>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</si>
  <si>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</si>
  <si>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</si>
  <si>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</si>
  <si>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</si>
  <si>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</si>
  <si>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</si>
  <si>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</si>
  <si>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</si>
  <si>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</si>
  <si>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</si>
  <si>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</si>
  <si>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</si>
  <si>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</si>
  <si>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</si>
  <si>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</si>
  <si>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</si>
  <si>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</si>
  <si>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</si>
  <si>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</si>
  <si>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</si>
  <si>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</si>
  <si>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</si>
  <si>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</si>
  <si>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</si>
  <si>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</si>
  <si>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</si>
  <si>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</si>
  <si>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</si>
  <si>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</si>
  <si>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</si>
  <si>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</si>
  <si>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</si>
  <si>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</si>
  <si>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</si>
  <si>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</si>
  <si>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</si>
  <si>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</si>
  <si>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</si>
  <si>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</si>
  <si>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</si>
  <si>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</si>
  <si>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</si>
  <si>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</si>
  <si>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</si>
  <si>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</si>
  <si>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</si>
  <si>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</si>
  <si>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</si>
  <si>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</si>
  <si>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</si>
  <si>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</si>
  <si>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</si>
  <si>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</si>
  <si>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</si>
  <si>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</si>
  <si>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</si>
  <si>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</si>
  <si>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</si>
  <si>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</si>
  <si>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</si>
  <si>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</si>
  <si>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</si>
  <si>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</si>
  <si>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</si>
  <si>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</si>
  <si>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</si>
  <si>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</si>
  <si>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</si>
  <si>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</si>
  <si>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</si>
  <si>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</si>
  <si>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</si>
  <si>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</si>
  <si>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</si>
  <si>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</si>
  <si>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</si>
  <si>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</si>
  <si>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</si>
  <si>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</si>
  <si>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</si>
  <si>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</si>
  <si>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</si>
  <si>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</si>
  <si>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</si>
  <si>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</si>
  <si>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</si>
  <si>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</si>
  <si>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</si>
  <si>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</si>
  <si>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</si>
  <si>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</si>
  <si>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</si>
  <si>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</si>
  <si>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</si>
  <si>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</si>
  <si>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</si>
  <si>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</si>
  <si>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</si>
  <si>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</si>
  <si>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</si>
  <si>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</si>
  <si>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</si>
  <si>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</si>
  <si>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</si>
  <si>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</si>
  <si>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</si>
  <si>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</si>
  <si>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</si>
  <si>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</si>
  <si>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</si>
  <si>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</si>
  <si>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</si>
  <si>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</si>
  <si>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</si>
  <si>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</si>
  <si>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</si>
  <si>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</si>
  <si>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</si>
  <si>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</si>
  <si>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</si>
  <si>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</si>
  <si>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</si>
  <si>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</si>
  <si>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</si>
  <si>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</si>
  <si>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</si>
  <si>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</si>
  <si>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</si>
  <si>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</si>
  <si>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</si>
  <si>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</si>
  <si>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</si>
  <si>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</si>
  <si>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</si>
  <si>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</si>
  <si>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</si>
  <si>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</si>
  <si>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</si>
  <si>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</si>
  <si>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</si>
  <si>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</si>
  <si>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</si>
  <si>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</si>
  <si>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</si>
  <si>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</si>
  <si>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</si>
  <si>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</si>
  <si>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</si>
  <si>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</si>
  <si>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</si>
  <si>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</si>
  <si>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</si>
  <si>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</si>
  <si>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</si>
  <si>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</si>
  <si>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</si>
  <si>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</si>
  <si>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</si>
  <si>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</si>
  <si>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</si>
  <si>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</si>
  <si>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</si>
  <si>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</si>
  <si>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</si>
  <si>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</si>
  <si>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</si>
  <si>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</si>
  <si>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</si>
  <si>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</si>
  <si>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</si>
  <si>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</si>
  <si>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</si>
  <si>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</si>
  <si>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</si>
  <si>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</si>
  <si>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</si>
  <si>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</si>
  <si>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</si>
  <si>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</si>
  <si>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</si>
  <si>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</si>
  <si>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</si>
  <si>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</si>
  <si>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</si>
  <si>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</si>
  <si>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</si>
  <si>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</si>
  <si>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</si>
  <si>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</si>
  <si>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</si>
  <si>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</si>
  <si>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</si>
  <si>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</si>
  <si>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</si>
  <si>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</si>
  <si>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</si>
  <si>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</si>
  <si>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</si>
  <si>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</si>
  <si>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</si>
  <si>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</si>
  <si>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</si>
  <si>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</si>
  <si>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</si>
  <si>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</si>
  <si>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</si>
  <si>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</si>
  <si>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</si>
  <si>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</si>
  <si>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</si>
  <si>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</si>
  <si>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</si>
  <si>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</si>
  <si>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</si>
  <si>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</si>
  <si>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</si>
  <si>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</si>
  <si>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</si>
  <si>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</si>
  <si>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</si>
  <si>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</si>
  <si>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</si>
  <si>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</si>
  <si>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</si>
  <si>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</si>
  <si>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</si>
  <si>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</si>
  <si>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</si>
  <si>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</si>
  <si>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</si>
  <si>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</si>
  <si>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</si>
  <si>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</si>
  <si>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</si>
  <si>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</si>
  <si>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</si>
  <si>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</si>
  <si>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</si>
  <si>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</si>
  <si>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</si>
  <si>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</si>
  <si>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</si>
  <si>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</si>
  <si>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</si>
  <si>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</si>
  <si>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</si>
  <si>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</si>
  <si>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</si>
  <si>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</si>
  <si>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</si>
  <si>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</si>
  <si>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</si>
  <si>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</si>
  <si>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</si>
  <si>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</si>
  <si>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</si>
  <si>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</si>
  <si>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</si>
  <si>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</si>
  <si>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</si>
  <si>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</si>
  <si>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</si>
  <si>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</si>
  <si>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</si>
  <si>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</si>
  <si>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</si>
  <si>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</si>
  <si>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</si>
  <si>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</si>
  <si>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</si>
  <si>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</si>
  <si>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</si>
  <si>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</si>
  <si>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</si>
  <si>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</si>
  <si>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</si>
  <si>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</si>
  <si>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</si>
  <si>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</si>
  <si>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</si>
  <si>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</si>
  <si>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</si>
  <si>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</si>
  <si>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</si>
  <si>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</si>
  <si>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</si>
  <si>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</si>
  <si>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</si>
  <si>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</si>
  <si>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</si>
  <si>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</si>
  <si>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</si>
  <si>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</si>
  <si>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</si>
  <si>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</si>
  <si>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</si>
  <si>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</si>
  <si>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</si>
  <si>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</si>
  <si>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</si>
  <si>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</si>
  <si>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</si>
  <si>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</si>
  <si>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</si>
  <si>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</si>
  <si>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</si>
  <si>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</si>
  <si>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</si>
  <si>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</si>
  <si>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</si>
  <si>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</si>
  <si>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</si>
  <si>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</si>
  <si>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</si>
  <si>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</si>
  <si>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</si>
  <si>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</si>
  <si>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</si>
  <si>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</si>
  <si>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</si>
  <si>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</si>
  <si>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</si>
  <si>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</si>
  <si>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</si>
  <si>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</si>
  <si>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</si>
  <si>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</si>
  <si>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</si>
  <si>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</si>
  <si>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</si>
  <si>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</si>
  <si>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</si>
  <si>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</si>
  <si>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</si>
  <si>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</si>
  <si>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</si>
  <si>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</si>
  <si>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</si>
  <si>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</si>
  <si>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</si>
  <si>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</si>
  <si>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</si>
  <si>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</si>
  <si>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</si>
  <si>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</si>
  <si>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</si>
  <si>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</si>
  <si>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</si>
  <si>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</si>
  <si>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</si>
  <si>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</si>
  <si>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</si>
  <si>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</si>
  <si>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</si>
  <si>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</si>
  <si>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</si>
  <si>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</si>
  <si>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</si>
  <si>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</si>
  <si>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</si>
  <si>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</si>
  <si>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</si>
  <si>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</si>
  <si>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</si>
  <si>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</si>
  <si>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</si>
  <si>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</si>
  <si>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</si>
  <si>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</si>
  <si>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</si>
  <si>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</si>
  <si>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</si>
  <si>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</si>
  <si>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</si>
  <si>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</si>
  <si>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</si>
  <si>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</si>
  <si>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</si>
  <si>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</si>
  <si>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</si>
  <si>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</si>
  <si>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</si>
  <si>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</si>
  <si>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</si>
  <si>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</si>
  <si>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</si>
  <si>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</si>
  <si>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</si>
  <si>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</si>
  <si>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</si>
  <si>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</si>
  <si>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</si>
  <si>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</si>
  <si>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</si>
  <si>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</si>
  <si>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</si>
  <si>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</si>
  <si>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</si>
  <si>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</si>
  <si>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</si>
  <si>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</si>
  <si>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</si>
  <si>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</si>
  <si>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</si>
  <si>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</si>
  <si>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</si>
  <si>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</si>
  <si>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</si>
  <si>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</si>
  <si>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</si>
  <si>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</si>
  <si>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</si>
  <si>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</si>
  <si>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</si>
  <si>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</si>
  <si>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</si>
  <si>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</si>
  <si>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</si>
  <si>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</si>
  <si>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</si>
  <si>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</si>
  <si>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</si>
  <si>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</si>
  <si>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</si>
  <si>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</si>
  <si>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</si>
  <si>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</si>
  <si>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</si>
  <si>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</si>
  <si>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</si>
  <si>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</si>
  <si>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</si>
  <si>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</si>
  <si>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</si>
  <si>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</si>
  <si>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</si>
  <si>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</si>
  <si>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</si>
  <si>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</si>
  <si>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</si>
  <si>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</si>
  <si>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</si>
  <si>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</si>
  <si>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</si>
  <si>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</si>
  <si>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</si>
  <si>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</si>
  <si>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</si>
  <si>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</si>
  <si>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</si>
  <si>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</si>
  <si>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</si>
  <si>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</si>
  <si>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</si>
  <si>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</si>
  <si>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</si>
  <si>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</si>
  <si>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</si>
  <si>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</si>
  <si>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</si>
  <si>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</si>
  <si>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</si>
  <si>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</si>
  <si>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</si>
  <si>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</si>
  <si>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</si>
  <si>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</si>
  <si>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</si>
  <si>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</si>
  <si>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</si>
  <si>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</si>
  <si>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</si>
  <si>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</si>
  <si>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</si>
  <si>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</si>
  <si>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</si>
  <si>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</si>
  <si>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</si>
  <si>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</si>
  <si>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</si>
  <si>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</si>
  <si>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</si>
  <si>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</si>
  <si>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</si>
  <si>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</si>
  <si>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</si>
  <si>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</si>
  <si>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</si>
  <si>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</si>
  <si>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</si>
  <si>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</si>
  <si>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</si>
  <si>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</si>
  <si>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</si>
  <si>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</si>
  <si>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</si>
  <si>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</si>
  <si>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</si>
  <si>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</si>
  <si>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</si>
  <si>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</si>
  <si>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</si>
  <si>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</si>
  <si>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</si>
  <si>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</si>
  <si>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</si>
  <si>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</si>
  <si>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</si>
  <si>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</si>
  <si>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</si>
  <si>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</si>
  <si>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</si>
  <si>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</si>
  <si>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</si>
  <si>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</si>
  <si>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</si>
  <si>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</si>
  <si>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</si>
  <si>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</si>
  <si>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</si>
  <si>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</si>
  <si>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</si>
  <si>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</si>
  <si>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</si>
  <si>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</si>
  <si>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</si>
  <si>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</si>
  <si>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</si>
  <si>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</si>
  <si>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</si>
  <si>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</si>
  <si>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</si>
  <si>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</si>
  <si>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</si>
  <si>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</si>
  <si>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</si>
  <si>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</si>
  <si>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</si>
  <si>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</si>
  <si>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</si>
  <si>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</si>
  <si>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</si>
  <si>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</si>
  <si>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</si>
  <si>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</si>
  <si>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</si>
  <si>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</si>
  <si>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</si>
  <si>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</si>
  <si>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</si>
  <si>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</si>
  <si>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</si>
  <si>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</si>
  <si>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</si>
  <si>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</si>
  <si>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</si>
  <si>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</si>
  <si>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</si>
  <si>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</si>
  <si>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</si>
  <si>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</si>
  <si>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</si>
  <si>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</si>
  <si>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</si>
  <si>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</si>
  <si>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</si>
  <si>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</si>
  <si>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</si>
  <si>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</si>
  <si>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</si>
  <si>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</si>
  <si>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</si>
  <si>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</si>
  <si>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</si>
  <si>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</si>
  <si>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</si>
  <si>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</si>
  <si>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</si>
  <si>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</si>
  <si>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</si>
  <si>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</si>
  <si>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</si>
  <si>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</si>
  <si>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</si>
  <si>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</si>
  <si>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</si>
  <si>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</si>
  <si>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</si>
  <si>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</si>
  <si>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</si>
  <si>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</si>
  <si>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</si>
  <si>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</si>
  <si>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</si>
  <si>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</si>
  <si>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</si>
  <si>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</si>
  <si>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</si>
  <si>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</si>
  <si>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</si>
  <si>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</si>
  <si>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</si>
  <si>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</si>
  <si>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</si>
  <si>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</si>
  <si>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</si>
  <si>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</si>
  <si>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</si>
  <si>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</si>
  <si>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</si>
  <si>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</si>
  <si>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</si>
  <si>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</si>
  <si>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</si>
  <si>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</si>
  <si>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</si>
  <si>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</si>
  <si>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</si>
  <si>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</si>
  <si>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</si>
  <si>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</si>
  <si>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</si>
  <si>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</si>
  <si>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</si>
  <si>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</si>
  <si>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</si>
  <si>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</si>
  <si>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</si>
  <si>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</si>
  <si>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</si>
  <si>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</si>
  <si>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</si>
  <si>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</si>
  <si>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</si>
  <si>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</si>
  <si>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</si>
  <si>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</si>
  <si>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</si>
  <si>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</si>
  <si>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</si>
  <si>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</si>
  <si>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</si>
  <si>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</si>
  <si>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</si>
  <si>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</si>
  <si>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</si>
  <si>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</si>
  <si>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</si>
  <si>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</si>
  <si>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</si>
  <si>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</si>
  <si>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</si>
  <si>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</si>
  <si>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</si>
  <si>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</si>
  <si>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</si>
  <si>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</si>
  <si>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</si>
  <si>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</si>
  <si>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</si>
  <si>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</si>
  <si>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</si>
  <si>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</si>
  <si>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</si>
  <si>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</si>
  <si>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</si>
  <si>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</si>
  <si>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</si>
  <si>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</si>
  <si>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</si>
  <si>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</si>
  <si>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</si>
  <si>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</si>
  <si>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</si>
  <si>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</si>
  <si>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</si>
  <si>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</si>
  <si>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</si>
  <si>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</si>
  <si>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</si>
  <si>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</si>
  <si>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</si>
  <si>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</si>
  <si>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</si>
  <si>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</si>
  <si>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</si>
  <si>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</si>
  <si>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</si>
  <si>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</si>
  <si>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</si>
  <si>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</si>
  <si>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</si>
  <si>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</si>
  <si>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</si>
  <si>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</si>
  <si>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</si>
  <si>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</si>
  <si>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</si>
  <si>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</si>
  <si>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</si>
  <si>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</si>
  <si>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</si>
  <si>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</si>
  <si>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</si>
  <si>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</si>
  <si>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</si>
  <si>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</si>
  <si>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</si>
  <si>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</si>
  <si>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</si>
  <si>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</si>
  <si>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</si>
  <si>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</si>
  <si>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</si>
  <si>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</si>
  <si>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</si>
  <si>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</si>
  <si>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</si>
  <si>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</si>
  <si>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</si>
  <si>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</si>
  <si>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</si>
  <si>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</si>
  <si>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</si>
  <si>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</si>
  <si>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</si>
  <si>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</si>
  <si>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</si>
  <si>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</si>
  <si>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</si>
  <si>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</si>
  <si>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</si>
  <si>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</si>
  <si>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</si>
  <si>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</si>
  <si>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</si>
  <si>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</si>
  <si>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</si>
  <si>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</si>
  <si>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</si>
  <si>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</si>
  <si>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</si>
  <si>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</si>
  <si>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</si>
  <si>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</si>
  <si>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</si>
  <si>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</si>
  <si>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</si>
  <si>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</si>
  <si>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</si>
  <si>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</si>
  <si>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</si>
  <si>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</si>
  <si>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</si>
  <si>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</si>
  <si>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</si>
  <si>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</si>
  <si>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</si>
  <si>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</si>
  <si>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</si>
  <si>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</si>
  <si>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</si>
  <si>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</si>
  <si>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</si>
  <si>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</si>
  <si>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</si>
  <si>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</si>
  <si>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</si>
  <si>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</si>
  <si>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</si>
  <si>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</si>
  <si>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</si>
  <si>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</si>
  <si>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</si>
  <si>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</si>
  <si>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</si>
  <si>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</si>
  <si>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</si>
  <si>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</si>
  <si>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</si>
  <si>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</si>
  <si>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</si>
  <si>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</si>
  <si>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</si>
  <si>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</si>
  <si>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</si>
  <si>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</si>
  <si>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</si>
  <si>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</si>
  <si>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</si>
  <si>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</si>
  <si>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</si>
  <si>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</si>
  <si>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</si>
  <si>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</si>
  <si>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</si>
  <si>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</si>
  <si>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</si>
  <si>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</si>
  <si>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</si>
  <si>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</si>
  <si>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</si>
  <si>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</si>
  <si>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</si>
  <si>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</si>
  <si>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</si>
  <si>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</si>
  <si>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</si>
  <si>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</si>
  <si>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</si>
  <si>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</si>
  <si>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</si>
  <si>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</si>
  <si>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</si>
  <si>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</si>
  <si>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</si>
  <si>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</si>
  <si>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</si>
  <si>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</si>
  <si>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</si>
  <si>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</si>
  <si>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</si>
  <si>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</si>
  <si>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</si>
  <si>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</si>
  <si>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</si>
  <si>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</si>
  <si>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</si>
  <si>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</si>
  <si>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</si>
  <si>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</si>
  <si>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</si>
  <si>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</si>
  <si>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</si>
  <si>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</si>
  <si>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</si>
  <si>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</si>
  <si>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</si>
  <si>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</si>
  <si>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</si>
  <si>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</si>
  <si>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</si>
  <si>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</si>
  <si>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</si>
  <si>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</si>
  <si>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</si>
  <si>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</si>
  <si>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</si>
  <si>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</si>
  <si>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</si>
  <si>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</si>
  <si>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</si>
  <si>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</si>
  <si>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</si>
  <si>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</si>
  <si>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</si>
  <si>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</si>
  <si>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</si>
  <si>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</si>
  <si>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</si>
  <si>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</si>
  <si>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</si>
  <si>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</si>
  <si>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</si>
  <si>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</si>
  <si>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</si>
  <si>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</si>
  <si>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</si>
  <si>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</si>
  <si>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</si>
  <si>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</si>
  <si>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</si>
  <si>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</si>
  <si>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</si>
  <si>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</si>
  <si>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</si>
  <si>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</si>
  <si>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</si>
  <si>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</si>
  <si>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</si>
  <si>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</si>
  <si>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</si>
  <si>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</si>
  <si>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</si>
  <si>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</si>
  <si>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</si>
  <si>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</si>
  <si>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</si>
  <si>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</si>
  <si>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</si>
  <si>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</si>
  <si>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</si>
  <si>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</si>
  <si>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</si>
  <si>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</si>
  <si>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</si>
  <si>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</si>
  <si>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</si>
  <si>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</si>
  <si>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</si>
  <si>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</si>
  <si>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</si>
  <si>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</si>
  <si>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</si>
  <si>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</si>
  <si>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</si>
  <si>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</si>
  <si>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</si>
  <si>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</si>
  <si>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</si>
  <si>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</si>
  <si>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</si>
  <si>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</si>
  <si>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</si>
  <si>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</si>
  <si>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</si>
  <si>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</si>
  <si>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</si>
  <si>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</si>
  <si>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</si>
  <si>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</si>
  <si>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</si>
  <si>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</si>
  <si>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</si>
  <si>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</si>
  <si>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</si>
  <si>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</si>
  <si>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</si>
  <si>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</si>
  <si>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</si>
  <si>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</si>
  <si>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</si>
  <si>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</si>
  <si>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</si>
  <si>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</si>
  <si>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</si>
  <si>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</si>
  <si>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</si>
  <si>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</si>
  <si>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</si>
  <si>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</si>
  <si>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</si>
  <si>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</si>
  <si>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</si>
  <si>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</si>
  <si>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</si>
  <si>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</si>
  <si>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</si>
  <si>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</si>
  <si>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</si>
  <si>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</si>
  <si>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</si>
  <si>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</si>
  <si>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</si>
  <si>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</si>
  <si>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</si>
  <si>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</si>
  <si>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</si>
  <si>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</si>
  <si>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</si>
  <si>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</si>
  <si>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</si>
  <si>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</si>
  <si>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</si>
  <si>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</si>
  <si>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</si>
  <si>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</si>
  <si>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</si>
  <si>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</si>
  <si>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</si>
  <si>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</si>
  <si>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</si>
  <si>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</si>
  <si>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</si>
  <si>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</si>
  <si>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</si>
  <si>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</si>
  <si>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</si>
  <si>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</si>
  <si>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</si>
  <si>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</si>
  <si>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</si>
  <si>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</si>
  <si>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</si>
  <si>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</si>
  <si>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</si>
  <si>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</si>
  <si>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</si>
  <si>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</si>
  <si>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</si>
  <si>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</si>
  <si>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</si>
  <si>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</si>
  <si>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</si>
  <si>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</si>
  <si>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</si>
  <si>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</si>
  <si>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</si>
  <si>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</si>
  <si>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</si>
  <si>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</si>
  <si>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</si>
  <si>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</si>
  <si>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</si>
  <si>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</si>
  <si>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</si>
  <si>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</si>
  <si>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ОУ “П. Р. Славейков”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</si>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</sst>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ОУ “П. Р. Славейков”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193</v>
      </c>
      <c r="G40" s="1126">
        <f>+IF($P$2=0,$Q40,0)</f>
        <v>193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193</v>
      </c>
      <c r="O40" s="1097"/>
      <c r="P40" s="1125">
        <f>+ROUND(OTCHET!E117+OTCHET!E118,0)</f>
        <v>193</v>
      </c>
      <c r="Q40" s="1126">
        <f>+ROUND(OTCHET!L117+OTCHET!L118,0)</f>
        <v>193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100</v>
      </c>
      <c r="G45" s="1120">
        <f>+IF($P$2=0,$Q45,0)</f>
        <v>100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100</v>
      </c>
      <c r="O45" s="1097"/>
      <c r="P45" s="1119">
        <f>+ROUND(OTCHET!E139,0)</f>
        <v>100</v>
      </c>
      <c r="Q45" s="1120">
        <f>+ROUND(OTCHET!L139,0)</f>
        <v>100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100</v>
      </c>
      <c r="G46" s="1126">
        <f>+ROUND(+SUM(G42:G45),0)</f>
        <v>100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100</v>
      </c>
      <c r="O46" s="1097"/>
      <c r="P46" s="1125">
        <f>+ROUND(+SUM(P42:P45),0)</f>
        <v>100</v>
      </c>
      <c r="Q46" s="1126">
        <f>+ROUND(+SUM(Q42:Q45),0)</f>
        <v>100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293</v>
      </c>
      <c r="G48" s="1200">
        <f>+ROUND(G23+G28+G35+G40+G46,0)</f>
        <v>293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293</v>
      </c>
      <c r="O48" s="1202"/>
      <c r="P48" s="1199">
        <f>+ROUND(P23+P28+P35+P40+P46,0)</f>
        <v>293</v>
      </c>
      <c r="Q48" s="1200">
        <f>+ROUND(Q23+Q28+Q35+Q40+Q46,0)</f>
        <v>293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199765</v>
      </c>
      <c r="G51" s="1102">
        <f>+IF($P$2=0,$Q51,0)</f>
        <v>166898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166898</v>
      </c>
      <c r="O51" s="1097"/>
      <c r="P51" s="1101">
        <f>+ROUND(OTCHET!E205-SUM(OTCHET!E217:E219)+OTCHET!E271+IF(+OR(OTCHET!$F$12=5500,OTCHET!$F$12=5600),0,+OTCHET!E297),0)</f>
        <v>199765</v>
      </c>
      <c r="Q51" s="1102">
        <f>+ROUND(OTCHET!L205-SUM(OTCHET!L217:L219)+OTCHET!L271+IF(+OR(OTCHET!$F$12=5500,OTCHET!$F$12=5600),0,+OTCHET!L297),0)</f>
        <v>166898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1390</v>
      </c>
      <c r="G52" s="1120">
        <f>+IF($P$2=0,$Q52,0)</f>
        <v>1390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1390</v>
      </c>
      <c r="O52" s="1097"/>
      <c r="P52" s="1119">
        <f>+ROUND(+SUM(OTCHET!E217:E219),0)</f>
        <v>1390</v>
      </c>
      <c r="Q52" s="1120">
        <f>+ROUND(+SUM(OTCHET!L217:L219),0)</f>
        <v>1390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2765</v>
      </c>
      <c r="G53" s="1120">
        <f>+IF($P$2=0,$Q53,0)</f>
        <v>2765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2765</v>
      </c>
      <c r="O53" s="1097"/>
      <c r="P53" s="1119">
        <f>+ROUND(OTCHET!E223,0)</f>
        <v>2765</v>
      </c>
      <c r="Q53" s="1120">
        <f>+ROUND(OTCHET!L223,0)</f>
        <v>2765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731069</v>
      </c>
      <c r="G54" s="1120">
        <f>+IF($P$2=0,$Q54,0)</f>
        <v>731069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731069</v>
      </c>
      <c r="O54" s="1097"/>
      <c r="P54" s="1119">
        <f>+ROUND(OTCHET!E187+OTCHET!E190,0)</f>
        <v>731069</v>
      </c>
      <c r="Q54" s="1120">
        <f>+ROUND(OTCHET!L187+OTCHET!L190,0)</f>
        <v>731069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159777</v>
      </c>
      <c r="G55" s="1120">
        <f>+IF($P$2=0,$Q55,0)</f>
        <v>159777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159777</v>
      </c>
      <c r="O55" s="1097"/>
      <c r="P55" s="1119">
        <f>+ROUND(OTCHET!E196+OTCHET!E204,0)</f>
        <v>159777</v>
      </c>
      <c r="Q55" s="1120">
        <f>+ROUND(OTCHET!L196+OTCHET!L204,0)</f>
        <v>159777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1094766</v>
      </c>
      <c r="G56" s="1208">
        <f>+ROUND(+SUM(G51:G55),0)</f>
        <v>1061899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1061899</v>
      </c>
      <c r="O56" s="1097"/>
      <c r="P56" s="1207">
        <f>+ROUND(+SUM(P51:P55),0)</f>
        <v>1094766</v>
      </c>
      <c r="Q56" s="1208">
        <f>+ROUND(+SUM(Q51:Q55),0)</f>
        <v>1061899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12602</v>
      </c>
      <c r="G59" s="1120">
        <f>+IF($P$2=0,$Q59,0)</f>
        <v>12602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12602</v>
      </c>
      <c r="O59" s="1097"/>
      <c r="P59" s="1119">
        <f>+ROUND(+OTCHET!E275+OTCHET!E276,0)</f>
        <v>12602</v>
      </c>
      <c r="Q59" s="1120">
        <f>+ROUND(+OTCHET!L275+OTCHET!L276,0)</f>
        <v>12602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12602</v>
      </c>
      <c r="G63" s="1208">
        <f>+ROUND(+SUM(G58:G61),0)</f>
        <v>12602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12602</v>
      </c>
      <c r="O63" s="1097"/>
      <c r="P63" s="1207">
        <f>+ROUND(+SUM(P58:P61),0)</f>
        <v>12602</v>
      </c>
      <c r="Q63" s="1208">
        <f>+ROUND(+SUM(Q58:Q61),0)</f>
        <v>12602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1107368</v>
      </c>
      <c r="G77" s="1232">
        <f>+ROUND(G56+G63+G67+G71+G75,0)</f>
        <v>1074501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1074501</v>
      </c>
      <c r="O77" s="1097"/>
      <c r="P77" s="1231">
        <f>+ROUND(P56+P63+P67+P71+P75,0)</f>
        <v>1107368</v>
      </c>
      <c r="Q77" s="1232">
        <f>+ROUND(Q56+Q63+Q67+Q71+Q75,0)</f>
        <v>1074501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1107075</v>
      </c>
      <c r="G79" s="1108">
        <f>+IF($P$2=0,$Q79,0)</f>
        <v>1074208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1074208</v>
      </c>
      <c r="O79" s="1097"/>
      <c r="P79" s="1107">
        <f>+ROUND(OTCHET!E419,0)</f>
        <v>1107075</v>
      </c>
      <c r="Q79" s="1108">
        <f>+ROUND(OTCHET!L419,0)</f>
        <v>1074208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1107075</v>
      </c>
      <c r="G81" s="1242">
        <f>+ROUND(G79+G80,0)</f>
        <v>1074208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1074208</v>
      </c>
      <c r="O81" s="1097"/>
      <c r="P81" s="1241">
        <f>+ROUND(P79+P80,0)</f>
        <v>1107075</v>
      </c>
      <c r="Q81" s="1242">
        <f>+ROUND(Q79+Q80,0)</f>
        <v>1074208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“П. Р. Славейков”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293</v>
      </c>
      <c r="F22" s="763">
        <f>+F23+F25+F36+F37</f>
        <v>293</v>
      </c>
      <c r="G22" s="764">
        <f>+G23+G25+G36+G37</f>
        <v>293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193</v>
      </c>
      <c r="F25" s="782">
        <f>+F26+F30+F31+F32+F33</f>
        <v>193</v>
      </c>
      <c r="G25" s="783">
        <f>+G26+G30+G31+G32+G33</f>
        <v>193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193</v>
      </c>
      <c r="F32" s="815">
        <f t="shared" si="0"/>
        <v>193</v>
      </c>
      <c r="G32" s="816">
        <f>OTCHET!I112+OTCHET!I121+OTCHET!I137+OTCHET!I138</f>
        <v>193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100</v>
      </c>
      <c r="F36" s="833">
        <f t="shared" si="0"/>
        <v>100</v>
      </c>
      <c r="G36" s="834">
        <f>+OTCHET!I139</f>
        <v>100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1107368</v>
      </c>
      <c r="F38" s="847">
        <f>F39+F43+F44+F46+SUM(F48:F52)+F55</f>
        <v>1074501</v>
      </c>
      <c r="G38" s="848">
        <f>G39+G43+G44+G46+SUM(G48:G52)+G55</f>
        <v>1074501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890846</v>
      </c>
      <c r="F39" s="810">
        <f>SUM(F40:F42)</f>
        <v>890846</v>
      </c>
      <c r="G39" s="811">
        <f>SUM(G40:G42)</f>
        <v>890846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693953</v>
      </c>
      <c r="F40" s="873">
        <f aca="true" t="shared" si="1" ref="F40:F55">+G40+H40+I40</f>
        <v>693953</v>
      </c>
      <c r="G40" s="874">
        <f>OTCHET!I187</f>
        <v>693953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37116</v>
      </c>
      <c r="F41" s="1638">
        <f t="shared" si="1"/>
        <v>37116</v>
      </c>
      <c r="G41" s="1639">
        <f>OTCHET!I190</f>
        <v>37116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159777</v>
      </c>
      <c r="F42" s="1638">
        <f t="shared" si="1"/>
        <v>159777</v>
      </c>
      <c r="G42" s="1639">
        <f>+OTCHET!I196+OTCHET!I204</f>
        <v>159777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203920</v>
      </c>
      <c r="F43" s="815">
        <f t="shared" si="1"/>
        <v>171053</v>
      </c>
      <c r="G43" s="816">
        <f>+OTCHET!I205+OTCHET!I223+OTCHET!I271</f>
        <v>171053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12602</v>
      </c>
      <c r="F49" s="815">
        <f t="shared" si="1"/>
        <v>12602</v>
      </c>
      <c r="G49" s="816">
        <f>OTCHET!I275+OTCHET!I276+OTCHET!I284+OTCHET!I287</f>
        <v>12602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1107075</v>
      </c>
      <c r="F56" s="892">
        <f>+F57+F58+F62</f>
        <v>1074208</v>
      </c>
      <c r="G56" s="893">
        <f>+G57+G58+G62</f>
        <v>1074208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1107075</v>
      </c>
      <c r="F58" s="901">
        <f t="shared" si="2"/>
        <v>1074208</v>
      </c>
      <c r="G58" s="902">
        <f>+OTCHET!I383+OTCHET!I391+OTCHET!I396+OTCHET!I399+OTCHET!I402+OTCHET!I405+OTCHET!I406+OTCHET!I409+OTCHET!I422+OTCHET!I423+OTCHET!I424+OTCHET!I425+OTCHET!I426</f>
        <v>1074208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G18" sqref="G1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2073</v>
      </c>
      <c r="C9" s="1769"/>
      <c r="D9" s="1770"/>
      <c r="E9" s="115">
        <v>43831</v>
      </c>
      <c r="F9" s="116">
        <v>44196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Велико Търново</v>
      </c>
      <c r="C12" s="1772"/>
      <c r="D12" s="1773"/>
      <c r="E12" s="118" t="s">
        <v>962</v>
      </c>
      <c r="F12" s="1586" t="s">
        <v>1395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193</v>
      </c>
      <c r="F112" s="168">
        <f t="shared" si="21"/>
        <v>193</v>
      </c>
      <c r="G112" s="169">
        <f t="shared" si="21"/>
        <v>0</v>
      </c>
      <c r="H112" s="170">
        <f>SUM(H113:H120)</f>
        <v>0</v>
      </c>
      <c r="I112" s="168">
        <f t="shared" si="21"/>
        <v>193</v>
      </c>
      <c r="J112" s="169">
        <f t="shared" si="21"/>
        <v>0</v>
      </c>
      <c r="K112" s="170">
        <f>SUM(K113:K120)</f>
        <v>0</v>
      </c>
      <c r="L112" s="1376">
        <f t="shared" si="21"/>
        <v>193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193</v>
      </c>
      <c r="F117" s="158">
        <v>193</v>
      </c>
      <c r="G117" s="159"/>
      <c r="H117" s="160">
        <v>0</v>
      </c>
      <c r="I117" s="158">
        <v>193</v>
      </c>
      <c r="J117" s="159"/>
      <c r="K117" s="160">
        <v>0</v>
      </c>
      <c r="L117" s="295">
        <f t="shared" si="23"/>
        <v>193</v>
      </c>
      <c r="M117" s="7">
        <f t="shared" si="16"/>
        <v>1</v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100</v>
      </c>
      <c r="F139" s="168">
        <f t="shared" si="28"/>
        <v>100</v>
      </c>
      <c r="G139" s="169">
        <f t="shared" si="28"/>
        <v>0</v>
      </c>
      <c r="H139" s="170">
        <f>SUM(H140:H141)</f>
        <v>0</v>
      </c>
      <c r="I139" s="168">
        <f t="shared" si="28"/>
        <v>100</v>
      </c>
      <c r="J139" s="169">
        <f t="shared" si="28"/>
        <v>0</v>
      </c>
      <c r="K139" s="170">
        <f>SUM(K140:K141)</f>
        <v>0</v>
      </c>
      <c r="L139" s="1376">
        <f t="shared" si="28"/>
        <v>100</v>
      </c>
      <c r="M139" s="7">
        <f t="shared" si="16"/>
        <v>1</v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100</v>
      </c>
      <c r="F140" s="152">
        <v>100</v>
      </c>
      <c r="G140" s="153"/>
      <c r="H140" s="154">
        <v>0</v>
      </c>
      <c r="I140" s="152">
        <v>100</v>
      </c>
      <c r="J140" s="153"/>
      <c r="K140" s="154">
        <v>0</v>
      </c>
      <c r="L140" s="281">
        <f>I140+J140+K140</f>
        <v>100</v>
      </c>
      <c r="M140" s="7">
        <f t="shared" si="16"/>
        <v>1</v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293</v>
      </c>
      <c r="F169" s="211">
        <f t="shared" si="39"/>
        <v>293</v>
      </c>
      <c r="G169" s="212">
        <f t="shared" si="39"/>
        <v>0</v>
      </c>
      <c r="H169" s="213">
        <f t="shared" si="39"/>
        <v>0</v>
      </c>
      <c r="I169" s="211">
        <f t="shared" si="39"/>
        <v>293</v>
      </c>
      <c r="J169" s="212">
        <f t="shared" si="39"/>
        <v>0</v>
      </c>
      <c r="K169" s="213">
        <f t="shared" si="39"/>
        <v>0</v>
      </c>
      <c r="L169" s="210">
        <f t="shared" si="39"/>
        <v>293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ОУ “П. Р. Славейков”</v>
      </c>
      <c r="C176" s="1781"/>
      <c r="D176" s="1782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Велико Търново</v>
      </c>
      <c r="C179" s="1772"/>
      <c r="D179" s="1773"/>
      <c r="E179" s="231" t="s">
        <v>890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693953</v>
      </c>
      <c r="F187" s="274">
        <f t="shared" si="41"/>
        <v>693953</v>
      </c>
      <c r="G187" s="275">
        <f t="shared" si="41"/>
        <v>0</v>
      </c>
      <c r="H187" s="276">
        <f t="shared" si="41"/>
        <v>0</v>
      </c>
      <c r="I187" s="274">
        <f t="shared" si="41"/>
        <v>693953</v>
      </c>
      <c r="J187" s="275">
        <f t="shared" si="41"/>
        <v>0</v>
      </c>
      <c r="K187" s="276">
        <f t="shared" si="41"/>
        <v>0</v>
      </c>
      <c r="L187" s="273">
        <f t="shared" si="41"/>
        <v>693953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693953</v>
      </c>
      <c r="F188" s="282">
        <f t="shared" si="43"/>
        <v>693953</v>
      </c>
      <c r="G188" s="283">
        <f t="shared" si="43"/>
        <v>0</v>
      </c>
      <c r="H188" s="284">
        <f t="shared" si="43"/>
        <v>0</v>
      </c>
      <c r="I188" s="282">
        <f t="shared" si="43"/>
        <v>693953</v>
      </c>
      <c r="J188" s="283">
        <f t="shared" si="43"/>
        <v>0</v>
      </c>
      <c r="K188" s="284">
        <f t="shared" si="43"/>
        <v>0</v>
      </c>
      <c r="L188" s="281">
        <f t="shared" si="43"/>
        <v>693953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37116</v>
      </c>
      <c r="F190" s="274">
        <f t="shared" si="44"/>
        <v>37116</v>
      </c>
      <c r="G190" s="275">
        <f t="shared" si="44"/>
        <v>0</v>
      </c>
      <c r="H190" s="276">
        <f t="shared" si="44"/>
        <v>0</v>
      </c>
      <c r="I190" s="274">
        <f t="shared" si="44"/>
        <v>37116</v>
      </c>
      <c r="J190" s="275">
        <f t="shared" si="44"/>
        <v>0</v>
      </c>
      <c r="K190" s="276">
        <f t="shared" si="44"/>
        <v>0</v>
      </c>
      <c r="L190" s="273">
        <f t="shared" si="44"/>
        <v>37116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1434</v>
      </c>
      <c r="F192" s="296">
        <f t="shared" si="45"/>
        <v>1434</v>
      </c>
      <c r="G192" s="297">
        <f t="shared" si="45"/>
        <v>0</v>
      </c>
      <c r="H192" s="298">
        <f t="shared" si="45"/>
        <v>0</v>
      </c>
      <c r="I192" s="296">
        <f t="shared" si="45"/>
        <v>1434</v>
      </c>
      <c r="J192" s="297">
        <f t="shared" si="45"/>
        <v>0</v>
      </c>
      <c r="K192" s="298">
        <f t="shared" si="45"/>
        <v>0</v>
      </c>
      <c r="L192" s="295">
        <f t="shared" si="45"/>
        <v>1434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14431</v>
      </c>
      <c r="F193" s="296">
        <f t="shared" si="45"/>
        <v>14431</v>
      </c>
      <c r="G193" s="297">
        <f t="shared" si="45"/>
        <v>0</v>
      </c>
      <c r="H193" s="298">
        <f t="shared" si="45"/>
        <v>0</v>
      </c>
      <c r="I193" s="296">
        <f t="shared" si="45"/>
        <v>14431</v>
      </c>
      <c r="J193" s="297">
        <f t="shared" si="45"/>
        <v>0</v>
      </c>
      <c r="K193" s="298">
        <f t="shared" si="45"/>
        <v>0</v>
      </c>
      <c r="L193" s="295">
        <f t="shared" si="45"/>
        <v>14431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20339</v>
      </c>
      <c r="F194" s="296">
        <f t="shared" si="45"/>
        <v>20339</v>
      </c>
      <c r="G194" s="297">
        <f t="shared" si="45"/>
        <v>0</v>
      </c>
      <c r="H194" s="298">
        <f t="shared" si="45"/>
        <v>0</v>
      </c>
      <c r="I194" s="296">
        <f t="shared" si="45"/>
        <v>20339</v>
      </c>
      <c r="J194" s="297">
        <f t="shared" si="45"/>
        <v>0</v>
      </c>
      <c r="K194" s="298">
        <f t="shared" si="45"/>
        <v>0</v>
      </c>
      <c r="L194" s="295">
        <f t="shared" si="45"/>
        <v>20339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912</v>
      </c>
      <c r="F195" s="288">
        <f t="shared" si="45"/>
        <v>912</v>
      </c>
      <c r="G195" s="289">
        <f t="shared" si="45"/>
        <v>0</v>
      </c>
      <c r="H195" s="290">
        <f t="shared" si="45"/>
        <v>0</v>
      </c>
      <c r="I195" s="288">
        <f t="shared" si="45"/>
        <v>912</v>
      </c>
      <c r="J195" s="289">
        <f t="shared" si="45"/>
        <v>0</v>
      </c>
      <c r="K195" s="290">
        <f t="shared" si="45"/>
        <v>0</v>
      </c>
      <c r="L195" s="287">
        <f t="shared" si="45"/>
        <v>912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159777</v>
      </c>
      <c r="F196" s="274">
        <f t="shared" si="46"/>
        <v>159777</v>
      </c>
      <c r="G196" s="275">
        <f t="shared" si="46"/>
        <v>0</v>
      </c>
      <c r="H196" s="276">
        <f t="shared" si="46"/>
        <v>0</v>
      </c>
      <c r="I196" s="274">
        <f t="shared" si="46"/>
        <v>159777</v>
      </c>
      <c r="J196" s="275">
        <f t="shared" si="46"/>
        <v>0</v>
      </c>
      <c r="K196" s="276">
        <f t="shared" si="46"/>
        <v>0</v>
      </c>
      <c r="L196" s="273">
        <f t="shared" si="46"/>
        <v>159777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81587</v>
      </c>
      <c r="F197" s="282">
        <f t="shared" si="47"/>
        <v>81587</v>
      </c>
      <c r="G197" s="283">
        <f t="shared" si="47"/>
        <v>0</v>
      </c>
      <c r="H197" s="284">
        <f t="shared" si="47"/>
        <v>0</v>
      </c>
      <c r="I197" s="282">
        <f t="shared" si="47"/>
        <v>81587</v>
      </c>
      <c r="J197" s="283">
        <f t="shared" si="47"/>
        <v>0</v>
      </c>
      <c r="K197" s="284">
        <f t="shared" si="47"/>
        <v>0</v>
      </c>
      <c r="L197" s="281">
        <f t="shared" si="47"/>
        <v>81587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26833</v>
      </c>
      <c r="F198" s="296">
        <f t="shared" si="47"/>
        <v>26833</v>
      </c>
      <c r="G198" s="297">
        <f t="shared" si="47"/>
        <v>0</v>
      </c>
      <c r="H198" s="298">
        <f t="shared" si="47"/>
        <v>0</v>
      </c>
      <c r="I198" s="296">
        <f t="shared" si="47"/>
        <v>26833</v>
      </c>
      <c r="J198" s="297">
        <f t="shared" si="47"/>
        <v>0</v>
      </c>
      <c r="K198" s="298">
        <f t="shared" si="47"/>
        <v>0</v>
      </c>
      <c r="L198" s="295">
        <f t="shared" si="47"/>
        <v>26833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34342</v>
      </c>
      <c r="F200" s="296">
        <f t="shared" si="47"/>
        <v>34342</v>
      </c>
      <c r="G200" s="297">
        <f t="shared" si="47"/>
        <v>0</v>
      </c>
      <c r="H200" s="298">
        <f t="shared" si="47"/>
        <v>0</v>
      </c>
      <c r="I200" s="296">
        <f t="shared" si="47"/>
        <v>34342</v>
      </c>
      <c r="J200" s="297">
        <f t="shared" si="47"/>
        <v>0</v>
      </c>
      <c r="K200" s="298">
        <f t="shared" si="47"/>
        <v>0</v>
      </c>
      <c r="L200" s="295">
        <f t="shared" si="47"/>
        <v>34342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17015</v>
      </c>
      <c r="F201" s="296">
        <f t="shared" si="47"/>
        <v>17015</v>
      </c>
      <c r="G201" s="297">
        <f t="shared" si="47"/>
        <v>0</v>
      </c>
      <c r="H201" s="298">
        <f t="shared" si="47"/>
        <v>0</v>
      </c>
      <c r="I201" s="296">
        <f t="shared" si="47"/>
        <v>17015</v>
      </c>
      <c r="J201" s="297">
        <f t="shared" si="47"/>
        <v>0</v>
      </c>
      <c r="K201" s="298">
        <f t="shared" si="47"/>
        <v>0</v>
      </c>
      <c r="L201" s="295">
        <f t="shared" si="47"/>
        <v>17015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201155</v>
      </c>
      <c r="F205" s="274">
        <f t="shared" si="48"/>
        <v>201155</v>
      </c>
      <c r="G205" s="275">
        <f t="shared" si="48"/>
        <v>0</v>
      </c>
      <c r="H205" s="276">
        <f t="shared" si="48"/>
        <v>0</v>
      </c>
      <c r="I205" s="274">
        <f t="shared" si="48"/>
        <v>168288</v>
      </c>
      <c r="J205" s="275">
        <f t="shared" si="48"/>
        <v>0</v>
      </c>
      <c r="K205" s="276">
        <f t="shared" si="48"/>
        <v>0</v>
      </c>
      <c r="L205" s="310">
        <f t="shared" si="48"/>
        <v>168288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8749</v>
      </c>
      <c r="F206" s="282">
        <f t="shared" si="49"/>
        <v>8749</v>
      </c>
      <c r="G206" s="283">
        <f t="shared" si="49"/>
        <v>0</v>
      </c>
      <c r="H206" s="284">
        <f t="shared" si="49"/>
        <v>0</v>
      </c>
      <c r="I206" s="282">
        <f t="shared" si="49"/>
        <v>8749</v>
      </c>
      <c r="J206" s="283">
        <f t="shared" si="49"/>
        <v>0</v>
      </c>
      <c r="K206" s="284">
        <f t="shared" si="49"/>
        <v>0</v>
      </c>
      <c r="L206" s="281">
        <f t="shared" si="49"/>
        <v>8749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2578</v>
      </c>
      <c r="F208" s="296">
        <f t="shared" si="49"/>
        <v>2578</v>
      </c>
      <c r="G208" s="297">
        <f t="shared" si="49"/>
        <v>0</v>
      </c>
      <c r="H208" s="298">
        <f t="shared" si="49"/>
        <v>0</v>
      </c>
      <c r="I208" s="296">
        <f t="shared" si="49"/>
        <v>2578</v>
      </c>
      <c r="J208" s="297">
        <f t="shared" si="49"/>
        <v>0</v>
      </c>
      <c r="K208" s="298">
        <f t="shared" si="49"/>
        <v>0</v>
      </c>
      <c r="L208" s="295">
        <f t="shared" si="49"/>
        <v>2578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27664</v>
      </c>
      <c r="F209" s="296">
        <f t="shared" si="49"/>
        <v>27664</v>
      </c>
      <c r="G209" s="297">
        <f t="shared" si="49"/>
        <v>0</v>
      </c>
      <c r="H209" s="298">
        <f t="shared" si="49"/>
        <v>0</v>
      </c>
      <c r="I209" s="296">
        <f t="shared" si="49"/>
        <v>27664</v>
      </c>
      <c r="J209" s="297">
        <f t="shared" si="49"/>
        <v>0</v>
      </c>
      <c r="K209" s="298">
        <f t="shared" si="49"/>
        <v>0</v>
      </c>
      <c r="L209" s="295">
        <f t="shared" si="49"/>
        <v>27664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40299</v>
      </c>
      <c r="F210" s="296">
        <f t="shared" si="49"/>
        <v>40299</v>
      </c>
      <c r="G210" s="297">
        <f t="shared" si="49"/>
        <v>0</v>
      </c>
      <c r="H210" s="298">
        <f t="shared" si="49"/>
        <v>0</v>
      </c>
      <c r="I210" s="296">
        <f t="shared" si="49"/>
        <v>40299</v>
      </c>
      <c r="J210" s="297">
        <f t="shared" si="49"/>
        <v>0</v>
      </c>
      <c r="K210" s="298">
        <f t="shared" si="49"/>
        <v>0</v>
      </c>
      <c r="L210" s="295">
        <f t="shared" si="49"/>
        <v>40299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21358</v>
      </c>
      <c r="F211" s="315">
        <f t="shared" si="49"/>
        <v>21358</v>
      </c>
      <c r="G211" s="316">
        <f t="shared" si="49"/>
        <v>0</v>
      </c>
      <c r="H211" s="317">
        <f t="shared" si="49"/>
        <v>0</v>
      </c>
      <c r="I211" s="315">
        <f t="shared" si="49"/>
        <v>21358</v>
      </c>
      <c r="J211" s="316">
        <f t="shared" si="49"/>
        <v>0</v>
      </c>
      <c r="K211" s="317">
        <f t="shared" si="49"/>
        <v>0</v>
      </c>
      <c r="L211" s="314">
        <f t="shared" si="49"/>
        <v>21358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17962</v>
      </c>
      <c r="F212" s="321">
        <f t="shared" si="49"/>
        <v>17962</v>
      </c>
      <c r="G212" s="322">
        <f t="shared" si="49"/>
        <v>0</v>
      </c>
      <c r="H212" s="323">
        <f t="shared" si="49"/>
        <v>0</v>
      </c>
      <c r="I212" s="321">
        <f t="shared" si="49"/>
        <v>17962</v>
      </c>
      <c r="J212" s="322">
        <f t="shared" si="49"/>
        <v>0</v>
      </c>
      <c r="K212" s="323">
        <f t="shared" si="49"/>
        <v>0</v>
      </c>
      <c r="L212" s="320">
        <f t="shared" si="49"/>
        <v>17962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33838</v>
      </c>
      <c r="F213" s="327">
        <f t="shared" si="49"/>
        <v>33838</v>
      </c>
      <c r="G213" s="328">
        <f t="shared" si="49"/>
        <v>0</v>
      </c>
      <c r="H213" s="329">
        <f t="shared" si="49"/>
        <v>0</v>
      </c>
      <c r="I213" s="327">
        <f t="shared" si="49"/>
        <v>33838</v>
      </c>
      <c r="J213" s="328">
        <f t="shared" si="49"/>
        <v>0</v>
      </c>
      <c r="K213" s="329">
        <f t="shared" si="49"/>
        <v>0</v>
      </c>
      <c r="L213" s="326">
        <f t="shared" si="49"/>
        <v>33838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15</v>
      </c>
      <c r="F214" s="321">
        <f t="shared" si="49"/>
        <v>15</v>
      </c>
      <c r="G214" s="322">
        <f t="shared" si="49"/>
        <v>0</v>
      </c>
      <c r="H214" s="323">
        <f t="shared" si="49"/>
        <v>0</v>
      </c>
      <c r="I214" s="321">
        <f t="shared" si="49"/>
        <v>15</v>
      </c>
      <c r="J214" s="322">
        <f t="shared" si="49"/>
        <v>0</v>
      </c>
      <c r="K214" s="323">
        <f t="shared" si="49"/>
        <v>0</v>
      </c>
      <c r="L214" s="320">
        <f t="shared" si="49"/>
        <v>15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1390</v>
      </c>
      <c r="F217" s="321">
        <f t="shared" si="50"/>
        <v>1390</v>
      </c>
      <c r="G217" s="322">
        <f t="shared" si="50"/>
        <v>0</v>
      </c>
      <c r="H217" s="323">
        <f t="shared" si="50"/>
        <v>0</v>
      </c>
      <c r="I217" s="321">
        <f t="shared" si="50"/>
        <v>1390</v>
      </c>
      <c r="J217" s="322">
        <f t="shared" si="50"/>
        <v>0</v>
      </c>
      <c r="K217" s="323">
        <f t="shared" si="50"/>
        <v>0</v>
      </c>
      <c r="L217" s="320">
        <f t="shared" si="50"/>
        <v>1390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14428</v>
      </c>
      <c r="F220" s="321">
        <f t="shared" si="50"/>
        <v>14428</v>
      </c>
      <c r="G220" s="322">
        <f t="shared" si="50"/>
        <v>0</v>
      </c>
      <c r="H220" s="323">
        <f t="shared" si="50"/>
        <v>0</v>
      </c>
      <c r="I220" s="321">
        <f t="shared" si="50"/>
        <v>14428</v>
      </c>
      <c r="J220" s="322">
        <f t="shared" si="50"/>
        <v>0</v>
      </c>
      <c r="K220" s="323">
        <f t="shared" si="50"/>
        <v>0</v>
      </c>
      <c r="L220" s="320">
        <f t="shared" si="50"/>
        <v>14428</v>
      </c>
      <c r="M220" s="7">
        <f t="shared" si="42"/>
        <v>1</v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7</v>
      </c>
      <c r="F221" s="296">
        <f t="shared" si="50"/>
        <v>7</v>
      </c>
      <c r="G221" s="297">
        <f t="shared" si="50"/>
        <v>0</v>
      </c>
      <c r="H221" s="298">
        <f t="shared" si="50"/>
        <v>0</v>
      </c>
      <c r="I221" s="296">
        <f t="shared" si="50"/>
        <v>7</v>
      </c>
      <c r="J221" s="297">
        <f t="shared" si="50"/>
        <v>0</v>
      </c>
      <c r="K221" s="298">
        <f t="shared" si="50"/>
        <v>0</v>
      </c>
      <c r="L221" s="295">
        <f t="shared" si="50"/>
        <v>7</v>
      </c>
      <c r="M221" s="7">
        <f t="shared" si="42"/>
        <v>1</v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32867</v>
      </c>
      <c r="F222" s="288">
        <f t="shared" si="50"/>
        <v>32867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2765</v>
      </c>
      <c r="F223" s="274">
        <f t="shared" si="51"/>
        <v>2765</v>
      </c>
      <c r="G223" s="275">
        <f t="shared" si="51"/>
        <v>0</v>
      </c>
      <c r="H223" s="276">
        <f t="shared" si="51"/>
        <v>0</v>
      </c>
      <c r="I223" s="274">
        <f t="shared" si="51"/>
        <v>2765</v>
      </c>
      <c r="J223" s="275">
        <f t="shared" si="51"/>
        <v>0</v>
      </c>
      <c r="K223" s="276">
        <f t="shared" si="51"/>
        <v>0</v>
      </c>
      <c r="L223" s="310">
        <f t="shared" si="51"/>
        <v>2765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2765</v>
      </c>
      <c r="F225" s="296">
        <f t="shared" si="52"/>
        <v>2765</v>
      </c>
      <c r="G225" s="297">
        <f t="shared" si="52"/>
        <v>0</v>
      </c>
      <c r="H225" s="298">
        <f t="shared" si="52"/>
        <v>0</v>
      </c>
      <c r="I225" s="296">
        <f t="shared" si="52"/>
        <v>2765</v>
      </c>
      <c r="J225" s="297">
        <f t="shared" si="52"/>
        <v>0</v>
      </c>
      <c r="K225" s="298">
        <f t="shared" si="52"/>
        <v>0</v>
      </c>
      <c r="L225" s="295">
        <f t="shared" si="52"/>
        <v>2765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12602</v>
      </c>
      <c r="F276" s="274">
        <f t="shared" si="68"/>
        <v>12602</v>
      </c>
      <c r="G276" s="275">
        <f t="shared" si="68"/>
        <v>0</v>
      </c>
      <c r="H276" s="276">
        <f t="shared" si="68"/>
        <v>0</v>
      </c>
      <c r="I276" s="274">
        <f t="shared" si="68"/>
        <v>12602</v>
      </c>
      <c r="J276" s="275">
        <f t="shared" si="68"/>
        <v>0</v>
      </c>
      <c r="K276" s="276">
        <f t="shared" si="68"/>
        <v>0</v>
      </c>
      <c r="L276" s="310">
        <f t="shared" si="68"/>
        <v>12602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7004</v>
      </c>
      <c r="F277" s="282">
        <f t="shared" si="69"/>
        <v>7004</v>
      </c>
      <c r="G277" s="283">
        <f t="shared" si="69"/>
        <v>0</v>
      </c>
      <c r="H277" s="284">
        <f t="shared" si="69"/>
        <v>0</v>
      </c>
      <c r="I277" s="282">
        <f t="shared" si="69"/>
        <v>7004</v>
      </c>
      <c r="J277" s="283">
        <f t="shared" si="69"/>
        <v>0</v>
      </c>
      <c r="K277" s="284">
        <f t="shared" si="69"/>
        <v>0</v>
      </c>
      <c r="L277" s="281">
        <f t="shared" si="69"/>
        <v>7004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5598</v>
      </c>
      <c r="F281" s="296">
        <f t="shared" si="69"/>
        <v>5598</v>
      </c>
      <c r="G281" s="297">
        <f t="shared" si="69"/>
        <v>0</v>
      </c>
      <c r="H281" s="298">
        <f t="shared" si="69"/>
        <v>0</v>
      </c>
      <c r="I281" s="296">
        <f t="shared" si="69"/>
        <v>5598</v>
      </c>
      <c r="J281" s="297">
        <f t="shared" si="69"/>
        <v>0</v>
      </c>
      <c r="K281" s="298">
        <f t="shared" si="69"/>
        <v>0</v>
      </c>
      <c r="L281" s="295">
        <f t="shared" si="69"/>
        <v>5598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1107368</v>
      </c>
      <c r="F301" s="396">
        <f t="shared" si="77"/>
        <v>1107368</v>
      </c>
      <c r="G301" s="397">
        <f t="shared" si="77"/>
        <v>0</v>
      </c>
      <c r="H301" s="398">
        <f t="shared" si="77"/>
        <v>0</v>
      </c>
      <c r="I301" s="396">
        <f t="shared" si="77"/>
        <v>1074501</v>
      </c>
      <c r="J301" s="397">
        <f t="shared" si="77"/>
        <v>0</v>
      </c>
      <c r="K301" s="398">
        <f t="shared" si="77"/>
        <v>0</v>
      </c>
      <c r="L301" s="395">
        <f t="shared" si="77"/>
        <v>1074501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ОУ “П. Р. Славейков”</v>
      </c>
      <c r="C350" s="1781"/>
      <c r="D350" s="1782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890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86">
        <v>0</v>
      </c>
      <c r="G389" s="1622">
        <v>0</v>
      </c>
      <c r="H389" s="154">
        <v>0</v>
      </c>
      <c r="I389" s="486">
        <v>0</v>
      </c>
      <c r="J389" s="1622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620">
        <v>0</v>
      </c>
      <c r="G390" s="1621">
        <v>0</v>
      </c>
      <c r="H390" s="472">
        <v>0</v>
      </c>
      <c r="I390" s="1620">
        <v>0</v>
      </c>
      <c r="J390" s="1621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1107075</v>
      </c>
      <c r="F391" s="459">
        <f t="shared" si="87"/>
        <v>1107075</v>
      </c>
      <c r="G391" s="473">
        <f t="shared" si="87"/>
        <v>0</v>
      </c>
      <c r="H391" s="445">
        <f>SUM(H392:H395)</f>
        <v>0</v>
      </c>
      <c r="I391" s="459">
        <f t="shared" si="87"/>
        <v>1074208</v>
      </c>
      <c r="J391" s="444">
        <f t="shared" si="87"/>
        <v>0</v>
      </c>
      <c r="K391" s="445">
        <f>SUM(K392:K395)</f>
        <v>0</v>
      </c>
      <c r="L391" s="1378">
        <f t="shared" si="87"/>
        <v>1074208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1568</v>
      </c>
      <c r="F392" s="152">
        <v>1568</v>
      </c>
      <c r="G392" s="153"/>
      <c r="H392" s="154">
        <v>0</v>
      </c>
      <c r="I392" s="152">
        <v>1568</v>
      </c>
      <c r="J392" s="153"/>
      <c r="K392" s="154">
        <v>0</v>
      </c>
      <c r="L392" s="1379">
        <f>I392+J392+K392</f>
        <v>1568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1105507</v>
      </c>
      <c r="F395" s="173">
        <v>1105507</v>
      </c>
      <c r="G395" s="174"/>
      <c r="H395" s="175">
        <v>0</v>
      </c>
      <c r="I395" s="173">
        <v>1072640</v>
      </c>
      <c r="J395" s="174"/>
      <c r="K395" s="175">
        <v>0</v>
      </c>
      <c r="L395" s="1388">
        <f>I395+J395+K395</f>
        <v>1072640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486">
        <v>0</v>
      </c>
      <c r="G400" s="1622">
        <v>0</v>
      </c>
      <c r="H400" s="154">
        <v>0</v>
      </c>
      <c r="I400" s="486">
        <v>0</v>
      </c>
      <c r="J400" s="1622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620">
        <v>0</v>
      </c>
      <c r="G401" s="1621">
        <v>0</v>
      </c>
      <c r="H401" s="472">
        <v>0</v>
      </c>
      <c r="I401" s="1620">
        <v>0</v>
      </c>
      <c r="J401" s="1621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1107075</v>
      </c>
      <c r="F419" s="495">
        <f t="shared" si="95"/>
        <v>1107075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1074208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1074208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483"/>
      <c r="G424" s="484"/>
      <c r="H424" s="1475">
        <v>0</v>
      </c>
      <c r="I424" s="483">
        <v>0</v>
      </c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ОУ “П. Р. Славейков”</v>
      </c>
      <c r="C435" s="1781"/>
      <c r="D435" s="1782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890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ОУ “П. Р. Славейков”</v>
      </c>
      <c r="C451" s="1781"/>
      <c r="D451" s="1782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890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>
        <v>0</v>
      </c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ОУ “П. Р. Славейков”</v>
      </c>
      <c r="C623" s="1781"/>
      <c r="D623" s="1782"/>
      <c r="E623" s="115">
        <f>$E$9</f>
        <v>43831</v>
      </c>
      <c r="F623" s="226">
        <f>$F$9</f>
        <v>44196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Велико Търново</v>
      </c>
      <c r="C626" s="1844"/>
      <c r="D626" s="1845"/>
      <c r="E626" s="410" t="s">
        <v>890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9" t="s">
        <v>2057</v>
      </c>
      <c r="F630" s="1750"/>
      <c r="G630" s="1750"/>
      <c r="H630" s="1751"/>
      <c r="I630" s="1758" t="s">
        <v>2058</v>
      </c>
      <c r="J630" s="1759"/>
      <c r="K630" s="1759"/>
      <c r="L630" s="176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8" t="s">
        <v>744</v>
      </c>
      <c r="D637" s="1779"/>
      <c r="E637" s="273">
        <f aca="true" t="shared" si="134" ref="E637:L637">SUM(E638:E639)</f>
        <v>673505</v>
      </c>
      <c r="F637" s="274">
        <f t="shared" si="134"/>
        <v>673505</v>
      </c>
      <c r="G637" s="275">
        <f t="shared" si="134"/>
        <v>0</v>
      </c>
      <c r="H637" s="276">
        <f t="shared" si="134"/>
        <v>0</v>
      </c>
      <c r="I637" s="274">
        <f t="shared" si="134"/>
        <v>673505</v>
      </c>
      <c r="J637" s="275">
        <f t="shared" si="134"/>
        <v>0</v>
      </c>
      <c r="K637" s="276">
        <f t="shared" si="134"/>
        <v>0</v>
      </c>
      <c r="L637" s="273">
        <f t="shared" si="134"/>
        <v>673505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673505</v>
      </c>
      <c r="F638" s="152">
        <v>673505</v>
      </c>
      <c r="G638" s="153"/>
      <c r="H638" s="1418"/>
      <c r="I638" s="152">
        <v>673505</v>
      </c>
      <c r="J638" s="153"/>
      <c r="K638" s="1418"/>
      <c r="L638" s="281">
        <f>I638+J638+K638</f>
        <v>673505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4" t="s">
        <v>747</v>
      </c>
      <c r="D640" s="1775"/>
      <c r="E640" s="273">
        <f aca="true" t="shared" si="136" ref="E640:L640">SUM(E641:E645)</f>
        <v>36656</v>
      </c>
      <c r="F640" s="274">
        <f t="shared" si="136"/>
        <v>36656</v>
      </c>
      <c r="G640" s="275">
        <f t="shared" si="136"/>
        <v>0</v>
      </c>
      <c r="H640" s="276">
        <f t="shared" si="136"/>
        <v>0</v>
      </c>
      <c r="I640" s="274">
        <f t="shared" si="136"/>
        <v>36656</v>
      </c>
      <c r="J640" s="275">
        <f t="shared" si="136"/>
        <v>0</v>
      </c>
      <c r="K640" s="276">
        <f t="shared" si="136"/>
        <v>0</v>
      </c>
      <c r="L640" s="273">
        <f t="shared" si="136"/>
        <v>36656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1434</v>
      </c>
      <c r="F642" s="158">
        <v>1434</v>
      </c>
      <c r="G642" s="159"/>
      <c r="H642" s="1420"/>
      <c r="I642" s="158">
        <v>1434</v>
      </c>
      <c r="J642" s="159"/>
      <c r="K642" s="1420"/>
      <c r="L642" s="295">
        <f>I642+J642+K642</f>
        <v>1434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13971</v>
      </c>
      <c r="F643" s="158">
        <v>13971</v>
      </c>
      <c r="G643" s="159"/>
      <c r="H643" s="1420"/>
      <c r="I643" s="158">
        <v>13971</v>
      </c>
      <c r="J643" s="159"/>
      <c r="K643" s="1420"/>
      <c r="L643" s="295">
        <f>I643+J643+K643</f>
        <v>13971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20339</v>
      </c>
      <c r="F644" s="158">
        <v>20339</v>
      </c>
      <c r="G644" s="159"/>
      <c r="H644" s="1420"/>
      <c r="I644" s="158">
        <v>20339</v>
      </c>
      <c r="J644" s="159"/>
      <c r="K644" s="1420"/>
      <c r="L644" s="295">
        <f>I644+J644+K644</f>
        <v>20339</v>
      </c>
      <c r="M644" s="12">
        <f t="shared" si="135"/>
        <v>1</v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912</v>
      </c>
      <c r="F645" s="173">
        <v>912</v>
      </c>
      <c r="G645" s="174"/>
      <c r="H645" s="1421"/>
      <c r="I645" s="173">
        <v>912</v>
      </c>
      <c r="J645" s="174"/>
      <c r="K645" s="1421"/>
      <c r="L645" s="287">
        <f>I645+J645+K645</f>
        <v>912</v>
      </c>
      <c r="M645" s="12">
        <f t="shared" si="135"/>
        <v>1</v>
      </c>
      <c r="N645" s="13"/>
    </row>
    <row r="646" spans="2:14" ht="15.75">
      <c r="B646" s="272">
        <v>500</v>
      </c>
      <c r="C646" s="1776" t="s">
        <v>194</v>
      </c>
      <c r="D646" s="1777"/>
      <c r="E646" s="273">
        <f aca="true" t="shared" si="137" ref="E646:L646">SUM(E647:E653)</f>
        <v>155105</v>
      </c>
      <c r="F646" s="274">
        <f t="shared" si="137"/>
        <v>155105</v>
      </c>
      <c r="G646" s="275">
        <f t="shared" si="137"/>
        <v>0</v>
      </c>
      <c r="H646" s="276">
        <f t="shared" si="137"/>
        <v>0</v>
      </c>
      <c r="I646" s="274">
        <f t="shared" si="137"/>
        <v>155105</v>
      </c>
      <c r="J646" s="275">
        <f t="shared" si="137"/>
        <v>0</v>
      </c>
      <c r="K646" s="276">
        <f t="shared" si="137"/>
        <v>0</v>
      </c>
      <c r="L646" s="273">
        <f t="shared" si="137"/>
        <v>155105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79304</v>
      </c>
      <c r="F647" s="152">
        <v>79304</v>
      </c>
      <c r="G647" s="153"/>
      <c r="H647" s="1418"/>
      <c r="I647" s="152">
        <v>79304</v>
      </c>
      <c r="J647" s="153"/>
      <c r="K647" s="1418"/>
      <c r="L647" s="281">
        <f aca="true" t="shared" si="139" ref="L647:L654">I647+J647+K647</f>
        <v>79304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25972</v>
      </c>
      <c r="F648" s="158">
        <v>25972</v>
      </c>
      <c r="G648" s="159"/>
      <c r="H648" s="1420"/>
      <c r="I648" s="158">
        <v>25972</v>
      </c>
      <c r="J648" s="159"/>
      <c r="K648" s="1420"/>
      <c r="L648" s="295">
        <f t="shared" si="139"/>
        <v>25972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33373</v>
      </c>
      <c r="F650" s="158">
        <v>33373</v>
      </c>
      <c r="G650" s="159"/>
      <c r="H650" s="1420"/>
      <c r="I650" s="158">
        <v>33373</v>
      </c>
      <c r="J650" s="159"/>
      <c r="K650" s="1420"/>
      <c r="L650" s="295">
        <f t="shared" si="139"/>
        <v>33373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16456</v>
      </c>
      <c r="F651" s="158">
        <v>16456</v>
      </c>
      <c r="G651" s="159"/>
      <c r="H651" s="1420"/>
      <c r="I651" s="158">
        <v>16456</v>
      </c>
      <c r="J651" s="159"/>
      <c r="K651" s="1420"/>
      <c r="L651" s="295">
        <f t="shared" si="139"/>
        <v>16456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7" t="s">
        <v>199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4" t="s">
        <v>200</v>
      </c>
      <c r="D655" s="1775"/>
      <c r="E655" s="310">
        <f aca="true" t="shared" si="140" ref="E655:L655">SUM(E656:E672)</f>
        <v>180427</v>
      </c>
      <c r="F655" s="274">
        <f t="shared" si="140"/>
        <v>180427</v>
      </c>
      <c r="G655" s="275">
        <f t="shared" si="140"/>
        <v>0</v>
      </c>
      <c r="H655" s="276">
        <f t="shared" si="140"/>
        <v>0</v>
      </c>
      <c r="I655" s="274">
        <f t="shared" si="140"/>
        <v>155188</v>
      </c>
      <c r="J655" s="275">
        <f t="shared" si="140"/>
        <v>0</v>
      </c>
      <c r="K655" s="276">
        <f t="shared" si="140"/>
        <v>0</v>
      </c>
      <c r="L655" s="310">
        <f t="shared" si="140"/>
        <v>155188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8749</v>
      </c>
      <c r="F656" s="152">
        <v>8749</v>
      </c>
      <c r="G656" s="153"/>
      <c r="H656" s="1418"/>
      <c r="I656" s="152">
        <v>8749</v>
      </c>
      <c r="J656" s="153"/>
      <c r="K656" s="1418"/>
      <c r="L656" s="281">
        <f aca="true" t="shared" si="142" ref="L656:L672">I656+J656+K656</f>
        <v>8749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>
        <v>0</v>
      </c>
      <c r="G657" s="159"/>
      <c r="H657" s="1420"/>
      <c r="I657" s="158">
        <v>0</v>
      </c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2578</v>
      </c>
      <c r="F658" s="158">
        <v>2578</v>
      </c>
      <c r="G658" s="159"/>
      <c r="H658" s="1420"/>
      <c r="I658" s="158">
        <v>2578</v>
      </c>
      <c r="J658" s="159"/>
      <c r="K658" s="1420"/>
      <c r="L658" s="295">
        <f t="shared" si="142"/>
        <v>2578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27664</v>
      </c>
      <c r="F659" s="158">
        <v>27664</v>
      </c>
      <c r="G659" s="159"/>
      <c r="H659" s="1420"/>
      <c r="I659" s="158">
        <v>27664</v>
      </c>
      <c r="J659" s="159"/>
      <c r="K659" s="1420"/>
      <c r="L659" s="295">
        <f t="shared" si="142"/>
        <v>27664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34360</v>
      </c>
      <c r="F660" s="158">
        <v>34360</v>
      </c>
      <c r="G660" s="159"/>
      <c r="H660" s="1420"/>
      <c r="I660" s="158">
        <v>34360</v>
      </c>
      <c r="J660" s="159"/>
      <c r="K660" s="1420"/>
      <c r="L660" s="295">
        <f t="shared" si="142"/>
        <v>34360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16593</v>
      </c>
      <c r="F661" s="164">
        <v>16593</v>
      </c>
      <c r="G661" s="165"/>
      <c r="H661" s="1419"/>
      <c r="I661" s="164">
        <v>16593</v>
      </c>
      <c r="J661" s="165"/>
      <c r="K661" s="1419"/>
      <c r="L661" s="314">
        <f t="shared" si="142"/>
        <v>16593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17788</v>
      </c>
      <c r="F662" s="454">
        <v>17788</v>
      </c>
      <c r="G662" s="455"/>
      <c r="H662" s="1428"/>
      <c r="I662" s="454">
        <v>17788</v>
      </c>
      <c r="J662" s="455"/>
      <c r="K662" s="1428"/>
      <c r="L662" s="320">
        <f t="shared" si="142"/>
        <v>17788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31996</v>
      </c>
      <c r="F663" s="449">
        <v>31996</v>
      </c>
      <c r="G663" s="450"/>
      <c r="H663" s="1425"/>
      <c r="I663" s="449">
        <v>31996</v>
      </c>
      <c r="J663" s="450"/>
      <c r="K663" s="1425"/>
      <c r="L663" s="326">
        <f t="shared" si="142"/>
        <v>31996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15</v>
      </c>
      <c r="F664" s="454">
        <v>15</v>
      </c>
      <c r="G664" s="455"/>
      <c r="H664" s="1428"/>
      <c r="I664" s="454">
        <v>15</v>
      </c>
      <c r="J664" s="455"/>
      <c r="K664" s="1428"/>
      <c r="L664" s="320">
        <f t="shared" si="142"/>
        <v>15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1390</v>
      </c>
      <c r="F667" s="454">
        <v>1390</v>
      </c>
      <c r="G667" s="455"/>
      <c r="H667" s="1428"/>
      <c r="I667" s="454">
        <v>1390</v>
      </c>
      <c r="J667" s="455"/>
      <c r="K667" s="1428"/>
      <c r="L667" s="320">
        <f t="shared" si="142"/>
        <v>1390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14048</v>
      </c>
      <c r="F670" s="454">
        <v>14048</v>
      </c>
      <c r="G670" s="455"/>
      <c r="H670" s="1428"/>
      <c r="I670" s="454">
        <v>14048</v>
      </c>
      <c r="J670" s="455"/>
      <c r="K670" s="1428"/>
      <c r="L670" s="320">
        <f t="shared" si="142"/>
        <v>14048</v>
      </c>
      <c r="M670" s="12">
        <f t="shared" si="143"/>
        <v>1</v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7</v>
      </c>
      <c r="F671" s="158">
        <v>7</v>
      </c>
      <c r="G671" s="159"/>
      <c r="H671" s="1420"/>
      <c r="I671" s="158">
        <v>7</v>
      </c>
      <c r="J671" s="159"/>
      <c r="K671" s="1420"/>
      <c r="L671" s="295">
        <f t="shared" si="142"/>
        <v>7</v>
      </c>
      <c r="M671" s="12">
        <f t="shared" si="143"/>
        <v>1</v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25239</v>
      </c>
      <c r="F672" s="173">
        <v>25239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785" t="s">
        <v>272</v>
      </c>
      <c r="D673" s="1786"/>
      <c r="E673" s="310">
        <f aca="true" t="shared" si="144" ref="E673:L673">SUM(E674:E676)</f>
        <v>2765</v>
      </c>
      <c r="F673" s="274">
        <f t="shared" si="144"/>
        <v>2765</v>
      </c>
      <c r="G673" s="275">
        <f t="shared" si="144"/>
        <v>0</v>
      </c>
      <c r="H673" s="276">
        <f t="shared" si="144"/>
        <v>0</v>
      </c>
      <c r="I673" s="274">
        <f t="shared" si="144"/>
        <v>2765</v>
      </c>
      <c r="J673" s="275">
        <f t="shared" si="144"/>
        <v>0</v>
      </c>
      <c r="K673" s="276">
        <f t="shared" si="144"/>
        <v>0</v>
      </c>
      <c r="L673" s="310">
        <f t="shared" si="144"/>
        <v>2765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2765</v>
      </c>
      <c r="F675" s="158">
        <v>2765</v>
      </c>
      <c r="G675" s="159"/>
      <c r="H675" s="1420"/>
      <c r="I675" s="158">
        <v>2765</v>
      </c>
      <c r="J675" s="159"/>
      <c r="K675" s="1420"/>
      <c r="L675" s="295">
        <f>I675+J675+K675</f>
        <v>2765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5" t="s">
        <v>722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5" t="s">
        <v>219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5" t="s">
        <v>221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1" t="s">
        <v>222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1" t="s">
        <v>223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1" t="s">
        <v>1661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5" t="s">
        <v>224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5" t="s">
        <v>234</v>
      </c>
      <c r="D705" s="1786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5" t="s">
        <v>235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5" t="s">
        <v>236</v>
      </c>
      <c r="D707" s="1786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5" t="s">
        <v>237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5" t="s">
        <v>1662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5" t="s">
        <v>1659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5" t="s">
        <v>1660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1" t="s">
        <v>247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5" t="s">
        <v>273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9" t="s">
        <v>248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9" t="s">
        <v>249</v>
      </c>
      <c r="D726" s="1790"/>
      <c r="E726" s="310">
        <f aca="true" t="shared" si="163" ref="E726:L726">SUM(E727:E733)</f>
        <v>12602</v>
      </c>
      <c r="F726" s="274">
        <f t="shared" si="163"/>
        <v>12602</v>
      </c>
      <c r="G726" s="275">
        <f t="shared" si="163"/>
        <v>0</v>
      </c>
      <c r="H726" s="276">
        <f t="shared" si="163"/>
        <v>0</v>
      </c>
      <c r="I726" s="274">
        <f t="shared" si="163"/>
        <v>12602</v>
      </c>
      <c r="J726" s="275">
        <f t="shared" si="163"/>
        <v>0</v>
      </c>
      <c r="K726" s="276">
        <f t="shared" si="163"/>
        <v>0</v>
      </c>
      <c r="L726" s="310">
        <f t="shared" si="163"/>
        <v>12602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7004</v>
      </c>
      <c r="F727" s="152">
        <v>7004</v>
      </c>
      <c r="G727" s="153"/>
      <c r="H727" s="1418"/>
      <c r="I727" s="152">
        <v>7004</v>
      </c>
      <c r="J727" s="153"/>
      <c r="K727" s="1418"/>
      <c r="L727" s="281">
        <f aca="true" t="shared" si="165" ref="L727:L733">I727+J727+K727</f>
        <v>7004</v>
      </c>
      <c r="M727" s="12">
        <f t="shared" si="155"/>
        <v>1</v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>
        <v>0</v>
      </c>
      <c r="G729" s="159"/>
      <c r="H729" s="1420"/>
      <c r="I729" s="158">
        <v>0</v>
      </c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5598</v>
      </c>
      <c r="F731" s="158">
        <v>5598</v>
      </c>
      <c r="G731" s="159"/>
      <c r="H731" s="1420"/>
      <c r="I731" s="158">
        <v>5598</v>
      </c>
      <c r="J731" s="159"/>
      <c r="K731" s="1420"/>
      <c r="L731" s="295">
        <f t="shared" si="165"/>
        <v>5598</v>
      </c>
      <c r="M731" s="12">
        <f t="shared" si="155"/>
        <v>1</v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9" t="s">
        <v>623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9" t="s">
        <v>685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5" t="s">
        <v>686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914</v>
      </c>
      <c r="D743" s="1794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5" t="s">
        <v>694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5" t="s">
        <v>694</v>
      </c>
      <c r="D748" s="179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1061060</v>
      </c>
      <c r="F752" s="396">
        <f t="shared" si="169"/>
        <v>1061060</v>
      </c>
      <c r="G752" s="397">
        <f t="shared" si="169"/>
        <v>0</v>
      </c>
      <c r="H752" s="398">
        <f t="shared" si="169"/>
        <v>0</v>
      </c>
      <c r="I752" s="396">
        <f t="shared" si="169"/>
        <v>1035821</v>
      </c>
      <c r="J752" s="397">
        <f t="shared" si="169"/>
        <v>0</v>
      </c>
      <c r="K752" s="398">
        <f t="shared" si="169"/>
        <v>0</v>
      </c>
      <c r="L752" s="395">
        <f t="shared" si="169"/>
        <v>1035821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ОУ “П. Р. Славейков”</v>
      </c>
      <c r="C761" s="1781"/>
      <c r="D761" s="1782"/>
      <c r="E761" s="115">
        <f>$E$9</f>
        <v>43831</v>
      </c>
      <c r="F761" s="226">
        <f>$F$9</f>
        <v>44196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Велико Търново</v>
      </c>
      <c r="C764" s="1844"/>
      <c r="D764" s="1845"/>
      <c r="E764" s="410" t="s">
        <v>890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9" t="s">
        <v>2057</v>
      </c>
      <c r="F768" s="1750"/>
      <c r="G768" s="1750"/>
      <c r="H768" s="1751"/>
      <c r="I768" s="1758" t="s">
        <v>2058</v>
      </c>
      <c r="J768" s="1759"/>
      <c r="K768" s="1759"/>
      <c r="L768" s="1760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3338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3338</v>
      </c>
      <c r="D773" s="1452" t="s">
        <v>1968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8" t="s">
        <v>744</v>
      </c>
      <c r="D775" s="1779"/>
      <c r="E775" s="273">
        <f aca="true" t="shared" si="170" ref="E775:L775">SUM(E776:E777)</f>
        <v>20448</v>
      </c>
      <c r="F775" s="274">
        <f t="shared" si="170"/>
        <v>20448</v>
      </c>
      <c r="G775" s="275">
        <f t="shared" si="170"/>
        <v>0</v>
      </c>
      <c r="H775" s="276">
        <f t="shared" si="170"/>
        <v>0</v>
      </c>
      <c r="I775" s="274">
        <f t="shared" si="170"/>
        <v>20448</v>
      </c>
      <c r="J775" s="275">
        <f t="shared" si="170"/>
        <v>0</v>
      </c>
      <c r="K775" s="276">
        <f t="shared" si="170"/>
        <v>0</v>
      </c>
      <c r="L775" s="273">
        <f t="shared" si="170"/>
        <v>20448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20448</v>
      </c>
      <c r="F776" s="152">
        <v>20448</v>
      </c>
      <c r="G776" s="153"/>
      <c r="H776" s="1418"/>
      <c r="I776" s="152">
        <v>20448</v>
      </c>
      <c r="J776" s="153"/>
      <c r="K776" s="1418"/>
      <c r="L776" s="281">
        <f>I776+J776+K776</f>
        <v>20448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4" t="s">
        <v>747</v>
      </c>
      <c r="D778" s="1775"/>
      <c r="E778" s="273">
        <f aca="true" t="shared" si="172" ref="E778:L778">SUM(E779:E783)</f>
        <v>460</v>
      </c>
      <c r="F778" s="274">
        <f t="shared" si="172"/>
        <v>460</v>
      </c>
      <c r="G778" s="275">
        <f t="shared" si="172"/>
        <v>0</v>
      </c>
      <c r="H778" s="276">
        <f t="shared" si="172"/>
        <v>0</v>
      </c>
      <c r="I778" s="274">
        <f t="shared" si="172"/>
        <v>460</v>
      </c>
      <c r="J778" s="275">
        <f t="shared" si="172"/>
        <v>0</v>
      </c>
      <c r="K778" s="276">
        <f t="shared" si="172"/>
        <v>0</v>
      </c>
      <c r="L778" s="273">
        <f t="shared" si="172"/>
        <v>460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460</v>
      </c>
      <c r="F781" s="158">
        <v>460</v>
      </c>
      <c r="G781" s="159"/>
      <c r="H781" s="1420"/>
      <c r="I781" s="158">
        <v>460</v>
      </c>
      <c r="J781" s="159"/>
      <c r="K781" s="1420"/>
      <c r="L781" s="295">
        <f>I781+J781+K781</f>
        <v>460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>
        <v>0</v>
      </c>
      <c r="G783" s="174"/>
      <c r="H783" s="1421"/>
      <c r="I783" s="173">
        <v>0</v>
      </c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6" t="s">
        <v>194</v>
      </c>
      <c r="D784" s="1777"/>
      <c r="E784" s="273">
        <f aca="true" t="shared" si="173" ref="E784:L784">SUM(E785:E791)</f>
        <v>4672</v>
      </c>
      <c r="F784" s="274">
        <f t="shared" si="173"/>
        <v>4672</v>
      </c>
      <c r="G784" s="275">
        <f t="shared" si="173"/>
        <v>0</v>
      </c>
      <c r="H784" s="276">
        <f t="shared" si="173"/>
        <v>0</v>
      </c>
      <c r="I784" s="274">
        <f t="shared" si="173"/>
        <v>4672</v>
      </c>
      <c r="J784" s="275">
        <f t="shared" si="173"/>
        <v>0</v>
      </c>
      <c r="K784" s="276">
        <f t="shared" si="173"/>
        <v>0</v>
      </c>
      <c r="L784" s="273">
        <f t="shared" si="173"/>
        <v>4672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2283</v>
      </c>
      <c r="F785" s="152">
        <v>2283</v>
      </c>
      <c r="G785" s="153"/>
      <c r="H785" s="1418"/>
      <c r="I785" s="152">
        <v>2283</v>
      </c>
      <c r="J785" s="153"/>
      <c r="K785" s="1418"/>
      <c r="L785" s="281">
        <f aca="true" t="shared" si="175" ref="L785:L792">I785+J785+K785</f>
        <v>2283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861</v>
      </c>
      <c r="F786" s="158">
        <v>861</v>
      </c>
      <c r="G786" s="159"/>
      <c r="H786" s="1420"/>
      <c r="I786" s="158">
        <v>861</v>
      </c>
      <c r="J786" s="159"/>
      <c r="K786" s="1420"/>
      <c r="L786" s="295">
        <f t="shared" si="175"/>
        <v>861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969</v>
      </c>
      <c r="F788" s="158">
        <v>969</v>
      </c>
      <c r="G788" s="159"/>
      <c r="H788" s="1420"/>
      <c r="I788" s="158">
        <v>969</v>
      </c>
      <c r="J788" s="159"/>
      <c r="K788" s="1420"/>
      <c r="L788" s="295">
        <f t="shared" si="175"/>
        <v>969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559</v>
      </c>
      <c r="F789" s="158">
        <v>559</v>
      </c>
      <c r="G789" s="159"/>
      <c r="H789" s="1420"/>
      <c r="I789" s="158">
        <v>559</v>
      </c>
      <c r="J789" s="159"/>
      <c r="K789" s="1420"/>
      <c r="L789" s="295">
        <f t="shared" si="175"/>
        <v>559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7" t="s">
        <v>199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4" t="s">
        <v>200</v>
      </c>
      <c r="D793" s="1775"/>
      <c r="E793" s="310">
        <f aca="true" t="shared" si="176" ref="E793:L793">SUM(E794:E810)</f>
        <v>19531</v>
      </c>
      <c r="F793" s="274">
        <f t="shared" si="176"/>
        <v>19531</v>
      </c>
      <c r="G793" s="275">
        <f t="shared" si="176"/>
        <v>0</v>
      </c>
      <c r="H793" s="276">
        <f t="shared" si="176"/>
        <v>0</v>
      </c>
      <c r="I793" s="274">
        <f t="shared" si="176"/>
        <v>12500</v>
      </c>
      <c r="J793" s="275">
        <f t="shared" si="176"/>
        <v>0</v>
      </c>
      <c r="K793" s="276">
        <f t="shared" si="176"/>
        <v>0</v>
      </c>
      <c r="L793" s="310">
        <f t="shared" si="176"/>
        <v>12500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5339</v>
      </c>
      <c r="F798" s="158">
        <v>5339</v>
      </c>
      <c r="G798" s="159"/>
      <c r="H798" s="1420"/>
      <c r="I798" s="158">
        <v>5339</v>
      </c>
      <c r="J798" s="159"/>
      <c r="K798" s="1420"/>
      <c r="L798" s="295">
        <f t="shared" si="178"/>
        <v>5339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4765</v>
      </c>
      <c r="F799" s="164">
        <v>4765</v>
      </c>
      <c r="G799" s="165"/>
      <c r="H799" s="1419"/>
      <c r="I799" s="164">
        <v>4765</v>
      </c>
      <c r="J799" s="165"/>
      <c r="K799" s="1419"/>
      <c r="L799" s="314">
        <f t="shared" si="178"/>
        <v>4765</v>
      </c>
      <c r="M799" s="12">
        <f t="shared" si="171"/>
        <v>1</v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174</v>
      </c>
      <c r="F800" s="454">
        <v>174</v>
      </c>
      <c r="G800" s="455"/>
      <c r="H800" s="1428"/>
      <c r="I800" s="454">
        <v>174</v>
      </c>
      <c r="J800" s="455"/>
      <c r="K800" s="1428"/>
      <c r="L800" s="320">
        <f t="shared" si="178"/>
        <v>174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1842</v>
      </c>
      <c r="F801" s="449">
        <v>1842</v>
      </c>
      <c r="G801" s="450"/>
      <c r="H801" s="1425"/>
      <c r="I801" s="449">
        <v>1842</v>
      </c>
      <c r="J801" s="450"/>
      <c r="K801" s="1425"/>
      <c r="L801" s="326">
        <f t="shared" si="178"/>
        <v>1842</v>
      </c>
      <c r="M801" s="12">
        <f t="shared" si="171"/>
        <v>1</v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380</v>
      </c>
      <c r="F808" s="454">
        <v>380</v>
      </c>
      <c r="G808" s="455"/>
      <c r="H808" s="1428"/>
      <c r="I808" s="454">
        <v>380</v>
      </c>
      <c r="J808" s="455"/>
      <c r="K808" s="1428"/>
      <c r="L808" s="320">
        <f t="shared" si="178"/>
        <v>380</v>
      </c>
      <c r="M808" s="12">
        <f t="shared" si="179"/>
        <v>1</v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7031</v>
      </c>
      <c r="F810" s="173">
        <v>7031</v>
      </c>
      <c r="G810" s="174"/>
      <c r="H810" s="1421"/>
      <c r="I810" s="173">
        <v>0</v>
      </c>
      <c r="J810" s="174"/>
      <c r="K810" s="1421"/>
      <c r="L810" s="287">
        <f t="shared" si="178"/>
        <v>0</v>
      </c>
      <c r="M810" s="12">
        <f t="shared" si="179"/>
        <v>1</v>
      </c>
      <c r="N810" s="13"/>
    </row>
    <row r="811" spans="2:14" ht="15.75">
      <c r="B811" s="272">
        <v>1900</v>
      </c>
      <c r="C811" s="1785" t="s">
        <v>272</v>
      </c>
      <c r="D811" s="178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5" t="s">
        <v>722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5" t="s">
        <v>219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5" t="s">
        <v>221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1" t="s">
        <v>222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1" t="s">
        <v>223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1" t="s">
        <v>1661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5" t="s">
        <v>224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5" t="s">
        <v>234</v>
      </c>
      <c r="D843" s="1786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5" t="s">
        <v>235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5" t="s">
        <v>236</v>
      </c>
      <c r="D845" s="1786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5" t="s">
        <v>237</v>
      </c>
      <c r="D846" s="178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5" t="s">
        <v>1662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5" t="s">
        <v>1659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5" t="s">
        <v>1660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1" t="s">
        <v>247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5" t="s">
        <v>273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9" t="s">
        <v>248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9" t="s">
        <v>249</v>
      </c>
      <c r="D864" s="1790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9" t="s">
        <v>623</v>
      </c>
      <c r="D872" s="1790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9" t="s">
        <v>685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5" t="s">
        <v>686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914</v>
      </c>
      <c r="D881" s="1794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5" t="s">
        <v>694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5" t="s">
        <v>694</v>
      </c>
      <c r="D886" s="179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45111</v>
      </c>
      <c r="F890" s="396">
        <f t="shared" si="205"/>
        <v>45111</v>
      </c>
      <c r="G890" s="397">
        <f t="shared" si="205"/>
        <v>0</v>
      </c>
      <c r="H890" s="398">
        <f t="shared" si="205"/>
        <v>0</v>
      </c>
      <c r="I890" s="396">
        <f t="shared" si="205"/>
        <v>38080</v>
      </c>
      <c r="J890" s="397">
        <f t="shared" si="205"/>
        <v>0</v>
      </c>
      <c r="K890" s="398">
        <f t="shared" si="205"/>
        <v>0</v>
      </c>
      <c r="L890" s="395">
        <f t="shared" si="205"/>
        <v>38080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ОУ “П. Р. Славейков”</v>
      </c>
      <c r="C899" s="1781"/>
      <c r="D899" s="1782"/>
      <c r="E899" s="115">
        <f>$E$9</f>
        <v>43831</v>
      </c>
      <c r="F899" s="226">
        <f>$F$9</f>
        <v>44196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Велико Търново</v>
      </c>
      <c r="C902" s="1844"/>
      <c r="D902" s="1845"/>
      <c r="E902" s="410" t="s">
        <v>890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49" t="s">
        <v>2057</v>
      </c>
      <c r="F906" s="1750"/>
      <c r="G906" s="1750"/>
      <c r="H906" s="1751"/>
      <c r="I906" s="1758" t="s">
        <v>2058</v>
      </c>
      <c r="J906" s="1759"/>
      <c r="K906" s="1759"/>
      <c r="L906" s="1760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7713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7713</v>
      </c>
      <c r="D911" s="1452" t="s">
        <v>491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8" t="s">
        <v>744</v>
      </c>
      <c r="D913" s="1779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74" t="s">
        <v>747</v>
      </c>
      <c r="D916" s="1775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6" t="s">
        <v>194</v>
      </c>
      <c r="D922" s="1777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909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87" t="s">
        <v>199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74" t="s">
        <v>200</v>
      </c>
      <c r="D931" s="1775"/>
      <c r="E931" s="310">
        <f aca="true" t="shared" si="212" ref="E931:L931">SUM(E932:E948)</f>
        <v>1197</v>
      </c>
      <c r="F931" s="274">
        <f t="shared" si="212"/>
        <v>1197</v>
      </c>
      <c r="G931" s="275">
        <f t="shared" si="212"/>
        <v>0</v>
      </c>
      <c r="H931" s="276">
        <f t="shared" si="212"/>
        <v>0</v>
      </c>
      <c r="I931" s="274">
        <f t="shared" si="212"/>
        <v>600</v>
      </c>
      <c r="J931" s="275">
        <f t="shared" si="212"/>
        <v>0</v>
      </c>
      <c r="K931" s="276">
        <f t="shared" si="212"/>
        <v>0</v>
      </c>
      <c r="L931" s="310">
        <f t="shared" si="212"/>
        <v>600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600</v>
      </c>
      <c r="F936" s="158">
        <v>600</v>
      </c>
      <c r="G936" s="159"/>
      <c r="H936" s="1420"/>
      <c r="I936" s="158">
        <v>600</v>
      </c>
      <c r="J936" s="159"/>
      <c r="K936" s="1420"/>
      <c r="L936" s="295">
        <f t="shared" si="214"/>
        <v>600</v>
      </c>
      <c r="M936" s="12">
        <f t="shared" si="207"/>
        <v>1</v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597</v>
      </c>
      <c r="F948" s="173">
        <v>597</v>
      </c>
      <c r="G948" s="174"/>
      <c r="H948" s="1421"/>
      <c r="I948" s="173">
        <v>0</v>
      </c>
      <c r="J948" s="174"/>
      <c r="K948" s="1421"/>
      <c r="L948" s="287">
        <f t="shared" si="214"/>
        <v>0</v>
      </c>
      <c r="M948" s="12">
        <f t="shared" si="215"/>
        <v>1</v>
      </c>
      <c r="N948" s="13"/>
    </row>
    <row r="949" spans="2:14" ht="15.75">
      <c r="B949" s="272">
        <v>1900</v>
      </c>
      <c r="C949" s="1785" t="s">
        <v>272</v>
      </c>
      <c r="D949" s="1786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85" t="s">
        <v>722</v>
      </c>
      <c r="D953" s="1786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85" t="s">
        <v>219</v>
      </c>
      <c r="D959" s="1786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85" t="s">
        <v>221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91" t="s">
        <v>222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91" t="s">
        <v>223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91" t="s">
        <v>1661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85" t="s">
        <v>224</v>
      </c>
      <c r="D966" s="1786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1956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2006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85" t="s">
        <v>234</v>
      </c>
      <c r="D981" s="1786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85" t="s">
        <v>235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85" t="s">
        <v>236</v>
      </c>
      <c r="D983" s="1786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85" t="s">
        <v>237</v>
      </c>
      <c r="D984" s="1786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85" t="s">
        <v>1662</v>
      </c>
      <c r="D991" s="1786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85" t="s">
        <v>1659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85" t="s">
        <v>1660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91" t="s">
        <v>247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85" t="s">
        <v>273</v>
      </c>
      <c r="D998" s="1786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89" t="s">
        <v>248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89" t="s">
        <v>249</v>
      </c>
      <c r="D1002" s="1790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89" t="s">
        <v>623</v>
      </c>
      <c r="D1010" s="1790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89" t="s">
        <v>685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85" t="s">
        <v>686</v>
      </c>
      <c r="D1014" s="1786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3" t="s">
        <v>914</v>
      </c>
      <c r="D1019" s="1794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95" t="s">
        <v>694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95" t="s">
        <v>694</v>
      </c>
      <c r="D1024" s="179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1197</v>
      </c>
      <c r="F1028" s="396">
        <f t="shared" si="241"/>
        <v>1197</v>
      </c>
      <c r="G1028" s="397">
        <f t="shared" si="241"/>
        <v>0</v>
      </c>
      <c r="H1028" s="398">
        <f t="shared" si="241"/>
        <v>0</v>
      </c>
      <c r="I1028" s="396">
        <f t="shared" si="241"/>
        <v>600</v>
      </c>
      <c r="J1028" s="397">
        <f t="shared" si="241"/>
        <v>0</v>
      </c>
      <c r="K1028" s="398">
        <f t="shared" si="241"/>
        <v>0</v>
      </c>
      <c r="L1028" s="395">
        <f t="shared" si="241"/>
        <v>600</v>
      </c>
      <c r="M1028" s="12">
        <f t="shared" si="238"/>
        <v>1</v>
      </c>
      <c r="N1028" s="73" t="str">
        <f>LEFT(C910,1)</f>
        <v>7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">
      <formula1>999999999999999000</formula1>
    </dataValidation>
    <dataValidation type="whole" operator="lessThan" allowBlank="1" showInputMessage="1" showErrorMessage="1" error="Въвежда се цяло число!" sqref="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 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2021-01-27T07:48:13Z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